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\Desktop\PCマスターズ\PCM31年度\PCM2019年度総会\15期報告\"/>
    </mc:Choice>
  </mc:AlternateContent>
  <bookViews>
    <workbookView xWindow="0" yWindow="0" windowWidth="27000" windowHeight="11388" activeTab="2"/>
  </bookViews>
  <sheets>
    <sheet name="令和元年活動計算書" sheetId="12" r:id="rId1"/>
    <sheet name="貸借対照表" sheetId="14" r:id="rId2"/>
    <sheet name="財産目録" sheetId="15" r:id="rId3"/>
    <sheet name="テキスト在庫" sheetId="17" r:id="rId4"/>
  </sheets>
  <definedNames>
    <definedName name="_xlnm.Print_Area" localSheetId="0">令和元年活動計算書!$A$1:$E$76</definedName>
    <definedName name="_xlnm.Print_Titles" localSheetId="0">令和元年活動計算書!$1:$5</definedName>
  </definedNames>
  <calcPr calcId="152511" calcMode="manual"/>
</workbook>
</file>

<file path=xl/calcChain.xml><?xml version="1.0" encoding="utf-8"?>
<calcChain xmlns="http://schemas.openxmlformats.org/spreadsheetml/2006/main">
  <c r="AD56" i="12" l="1"/>
  <c r="G38" i="15"/>
  <c r="G29" i="14"/>
  <c r="G39" i="14"/>
  <c r="D30" i="12" l="1"/>
  <c r="D29" i="12"/>
  <c r="C60" i="12" l="1"/>
  <c r="B62" i="12"/>
  <c r="C62" i="12" s="1"/>
  <c r="B61" i="12"/>
  <c r="C61" i="12" s="1"/>
  <c r="B60" i="12"/>
  <c r="B59" i="12"/>
  <c r="C59" i="12" s="1"/>
  <c r="B58" i="12"/>
  <c r="C58" i="12" s="1"/>
  <c r="B57" i="12"/>
  <c r="C57" i="12" s="1"/>
  <c r="B56" i="12"/>
  <c r="C56" i="12" s="1"/>
  <c r="B54" i="12"/>
  <c r="C54" i="12" s="1"/>
  <c r="B53" i="12"/>
  <c r="C53" i="12" s="1"/>
  <c r="B52" i="12"/>
  <c r="C52" i="12" s="1"/>
  <c r="B48" i="12"/>
  <c r="C48" i="12" s="1"/>
  <c r="B47" i="12"/>
  <c r="C47" i="12" s="1"/>
  <c r="C50" i="12" s="1"/>
  <c r="AG22" i="12"/>
  <c r="AF22" i="12"/>
  <c r="AH19" i="12"/>
  <c r="AH18" i="12"/>
  <c r="D55" i="12"/>
  <c r="C43" i="12"/>
  <c r="D43" i="12" s="1"/>
  <c r="B43" i="12"/>
  <c r="D35" i="12"/>
  <c r="C32" i="12"/>
  <c r="B32" i="12"/>
  <c r="D39" i="12"/>
  <c r="C25" i="12"/>
  <c r="D25" i="12" s="1"/>
  <c r="B25" i="12"/>
  <c r="AG23" i="12" l="1"/>
  <c r="B44" i="12"/>
  <c r="D32" i="12"/>
  <c r="AH22" i="12"/>
  <c r="C44" i="12"/>
  <c r="D44" i="12" s="1"/>
  <c r="AF23" i="12"/>
  <c r="B50" i="12"/>
  <c r="B55" i="12"/>
  <c r="B63" i="12" s="1"/>
  <c r="AH35" i="12"/>
  <c r="AH36" i="12"/>
  <c r="AH37" i="12"/>
  <c r="B64" i="12" l="1"/>
  <c r="B65" i="12" s="1"/>
  <c r="C55" i="12"/>
  <c r="C63" i="12" s="1"/>
  <c r="C64" i="12" s="1"/>
  <c r="C65" i="12" s="1"/>
  <c r="C66" i="12" s="1"/>
  <c r="G17" i="14"/>
  <c r="B66" i="12" l="1"/>
  <c r="D66" i="12" s="1"/>
  <c r="D65" i="12"/>
  <c r="D63" i="12"/>
  <c r="D37" i="12"/>
  <c r="AC80" i="12"/>
  <c r="AF78" i="12"/>
  <c r="AD78" i="12"/>
  <c r="AF77" i="12"/>
  <c r="AD77" i="12"/>
  <c r="AF76" i="12"/>
  <c r="AD76" i="12"/>
  <c r="G6" i="17" l="1"/>
  <c r="E6" i="17"/>
  <c r="G5" i="17"/>
  <c r="E5" i="17"/>
  <c r="G4" i="17"/>
  <c r="G8" i="17" s="1"/>
  <c r="E4" i="17"/>
  <c r="E8" i="17" s="1"/>
  <c r="G17" i="15" l="1"/>
  <c r="AB14" i="12" l="1"/>
  <c r="AA14" i="12"/>
  <c r="D23" i="12" l="1"/>
  <c r="AF38" i="12" l="1"/>
  <c r="AH38" i="12" s="1"/>
  <c r="AG39" i="12"/>
  <c r="AE39" i="12"/>
  <c r="AF20" i="12" s="1"/>
  <c r="AH20" i="12" s="1"/>
  <c r="AH21" i="12" s="1"/>
  <c r="AD39" i="12"/>
  <c r="AD19" i="12" s="1"/>
  <c r="AF34" i="12"/>
  <c r="AH34" i="12" s="1"/>
  <c r="AF33" i="12"/>
  <c r="AH33" i="12" s="1"/>
  <c r="AF32" i="12"/>
  <c r="AH32" i="12" s="1"/>
  <c r="AF31" i="12"/>
  <c r="AH31" i="12" s="1"/>
  <c r="AF30" i="12"/>
  <c r="AH30" i="12" s="1"/>
  <c r="AF29" i="12"/>
  <c r="AH29" i="12" s="1"/>
  <c r="AF28" i="12"/>
  <c r="AH28" i="12" s="1"/>
  <c r="AF27" i="12"/>
  <c r="AH27" i="12" s="1"/>
  <c r="AB39" i="12"/>
  <c r="AB19" i="12" s="1"/>
  <c r="AF39" i="12" l="1"/>
  <c r="AH39" i="12" s="1"/>
  <c r="AA41" i="12"/>
  <c r="AB41" i="12" l="1"/>
  <c r="AK38" i="12"/>
  <c r="AM38" i="12"/>
  <c r="AJ21" i="12"/>
  <c r="AC39" i="12"/>
  <c r="AC19" i="12" s="1"/>
  <c r="AA39" i="12"/>
  <c r="AA19" i="12" s="1"/>
  <c r="AG76" i="12"/>
  <c r="AG70" i="12"/>
  <c r="B68" i="12" l="1"/>
  <c r="AJ19" i="12"/>
  <c r="C68" i="12" l="1"/>
  <c r="C69" i="12" s="1"/>
  <c r="B69" i="12"/>
  <c r="AJ20" i="12"/>
  <c r="B74" i="12" l="1"/>
  <c r="C74" i="12" l="1"/>
  <c r="D74" i="12" l="1"/>
  <c r="D76" i="12" s="1"/>
  <c r="AJ18" i="12"/>
  <c r="AO19" i="12" l="1"/>
  <c r="AM11" i="12"/>
  <c r="AM8" i="12"/>
  <c r="AM13" i="12"/>
  <c r="AM6" i="12"/>
  <c r="AM7" i="12"/>
  <c r="AO7" i="12" s="1"/>
  <c r="AM10" i="12"/>
  <c r="AJ22" i="12" l="1"/>
  <c r="AH23" i="12"/>
  <c r="AJ23" i="12" s="1"/>
  <c r="AM14" i="12"/>
  <c r="AM9" i="12"/>
  <c r="D19" i="12"/>
  <c r="AM15" i="12" l="1"/>
  <c r="I60" i="12" l="1"/>
  <c r="I59" i="12"/>
  <c r="I58" i="12"/>
  <c r="H63" i="12"/>
  <c r="G63" i="12"/>
  <c r="I53" i="12"/>
  <c r="I52" i="12"/>
  <c r="I49" i="12"/>
  <c r="H50" i="12"/>
  <c r="G50" i="12"/>
  <c r="I47" i="12"/>
  <c r="H43" i="12"/>
  <c r="G43" i="12"/>
  <c r="I42" i="12"/>
  <c r="I41" i="12"/>
  <c r="I40" i="12"/>
  <c r="I37" i="12"/>
  <c r="I36" i="12"/>
  <c r="I35" i="12"/>
  <c r="I34" i="12"/>
  <c r="H32" i="12"/>
  <c r="I31" i="12"/>
  <c r="G32" i="12"/>
  <c r="H25" i="12"/>
  <c r="G25" i="12"/>
  <c r="I23" i="12"/>
  <c r="I21" i="12"/>
  <c r="I20" i="12"/>
  <c r="I18" i="12"/>
  <c r="I17" i="12"/>
  <c r="I15" i="12"/>
  <c r="I13" i="12"/>
  <c r="I11" i="12"/>
  <c r="I10" i="12"/>
  <c r="I9" i="12"/>
  <c r="H44" i="12" l="1"/>
  <c r="H64" i="12"/>
  <c r="I63" i="12"/>
  <c r="I43" i="12"/>
  <c r="I50" i="12"/>
  <c r="G64" i="12"/>
  <c r="G44" i="12"/>
  <c r="I32" i="12"/>
  <c r="I25" i="12"/>
  <c r="H65" i="12" l="1"/>
  <c r="H66" i="12" s="1"/>
  <c r="H74" i="12" s="1"/>
  <c r="I64" i="12"/>
  <c r="I44" i="12"/>
  <c r="G65" i="12"/>
  <c r="G66" i="12" s="1"/>
  <c r="G74" i="12" s="1"/>
  <c r="I65" i="12" l="1"/>
  <c r="I66" i="12" s="1"/>
  <c r="I73" i="12" s="1"/>
  <c r="I74" i="12" s="1"/>
  <c r="I76" i="12" s="1"/>
  <c r="D10" i="12"/>
  <c r="D11" i="12"/>
  <c r="D13" i="12"/>
  <c r="D15" i="12"/>
  <c r="D17" i="12"/>
  <c r="D18" i="12"/>
  <c r="D20" i="12"/>
  <c r="D21" i="12"/>
  <c r="D31" i="12"/>
  <c r="D38" i="12"/>
  <c r="D40" i="12"/>
  <c r="D41" i="12"/>
  <c r="D9" i="12"/>
  <c r="P63" i="12" l="1"/>
  <c r="U63" i="12"/>
  <c r="Q63" i="12"/>
  <c r="Q64" i="12" s="1"/>
  <c r="R63" i="12"/>
  <c r="R64" i="12" s="1"/>
  <c r="S63" i="12"/>
  <c r="S64" i="12" s="1"/>
  <c r="T63" i="12"/>
  <c r="T64" i="12" s="1"/>
  <c r="V53" i="12"/>
  <c r="V54" i="12"/>
  <c r="V58" i="12"/>
  <c r="V59" i="12"/>
  <c r="V60" i="12"/>
  <c r="V61" i="12"/>
  <c r="P50" i="12"/>
  <c r="U50" i="12"/>
  <c r="V47" i="12"/>
  <c r="V48" i="12"/>
  <c r="U43" i="12"/>
  <c r="P43" i="12"/>
  <c r="Q43" i="12"/>
  <c r="T43" i="12"/>
  <c r="V36" i="12"/>
  <c r="V37" i="12"/>
  <c r="V38" i="12"/>
  <c r="V39" i="12"/>
  <c r="V40" i="12"/>
  <c r="P30" i="12"/>
  <c r="V30" i="12" s="1"/>
  <c r="Q32" i="12"/>
  <c r="R32" i="12"/>
  <c r="R44" i="12" s="1"/>
  <c r="S32" i="12"/>
  <c r="S44" i="12" s="1"/>
  <c r="T32" i="12"/>
  <c r="U32" i="12"/>
  <c r="V29" i="12"/>
  <c r="P25" i="12"/>
  <c r="Q25" i="12"/>
  <c r="R25" i="12"/>
  <c r="S25" i="12"/>
  <c r="T25" i="12"/>
  <c r="U25" i="12"/>
  <c r="V24" i="12"/>
  <c r="V9" i="12"/>
  <c r="V10" i="12"/>
  <c r="V11" i="12"/>
  <c r="V13" i="12"/>
  <c r="V17" i="12"/>
  <c r="P64" i="12" l="1"/>
  <c r="S65" i="12"/>
  <c r="S66" i="12" s="1"/>
  <c r="R65" i="12"/>
  <c r="R66" i="12" s="1"/>
  <c r="Q44" i="12"/>
  <c r="Q65" i="12" s="1"/>
  <c r="Q66" i="12" s="1"/>
  <c r="V50" i="12"/>
  <c r="U44" i="12"/>
  <c r="U64" i="12"/>
  <c r="P32" i="12"/>
  <c r="P44" i="12" s="1"/>
  <c r="T44" i="12"/>
  <c r="T65" i="12" s="1"/>
  <c r="T66" i="12" s="1"/>
  <c r="V43" i="12"/>
  <c r="V25" i="12"/>
  <c r="V63" i="12"/>
  <c r="P65" i="12" l="1"/>
  <c r="P66" i="12" s="1"/>
  <c r="V64" i="12"/>
  <c r="V32" i="12"/>
  <c r="V44" i="12" s="1"/>
  <c r="U65" i="12"/>
  <c r="U66" i="12" s="1"/>
  <c r="V65" i="12" l="1"/>
  <c r="V66" i="12" s="1"/>
  <c r="L61" i="12" l="1"/>
  <c r="K61" i="12"/>
  <c r="L54" i="12"/>
  <c r="K54" i="12"/>
  <c r="L48" i="12"/>
  <c r="K48" i="12"/>
  <c r="K30" i="12"/>
  <c r="K29" i="12"/>
  <c r="L63" i="12" l="1"/>
  <c r="M23" i="12"/>
  <c r="L43" i="12" l="1"/>
  <c r="L32" i="12"/>
  <c r="L44" i="12" l="1"/>
  <c r="G42" i="15" l="1"/>
  <c r="H43" i="15" s="1"/>
  <c r="H45" i="15" s="1"/>
  <c r="G21" i="15"/>
  <c r="H23" i="15" s="1"/>
  <c r="G33" i="14"/>
  <c r="H35" i="14" s="1"/>
  <c r="H43" i="14" s="1"/>
  <c r="G22" i="14"/>
  <c r="H24" i="14" s="1"/>
  <c r="M31" i="12" l="1"/>
  <c r="L50" i="12"/>
  <c r="L64" i="12" s="1"/>
  <c r="L65" i="12" s="1"/>
  <c r="M34" i="12"/>
  <c r="M35" i="12"/>
  <c r="M36" i="12"/>
  <c r="M37" i="12"/>
  <c r="M40" i="12"/>
  <c r="M41" i="12"/>
  <c r="M42" i="12"/>
  <c r="M47" i="12"/>
  <c r="M49" i="12"/>
  <c r="M52" i="12"/>
  <c r="M53" i="12"/>
  <c r="M58" i="12"/>
  <c r="M59" i="12"/>
  <c r="M60" i="12"/>
  <c r="K63" i="12"/>
  <c r="K50" i="12"/>
  <c r="K43" i="12"/>
  <c r="K32" i="12"/>
  <c r="M9" i="12"/>
  <c r="M10" i="12"/>
  <c r="M11" i="12"/>
  <c r="M13" i="12"/>
  <c r="M15" i="12"/>
  <c r="M17" i="12"/>
  <c r="M18" i="12"/>
  <c r="M20" i="12"/>
  <c r="M21" i="12"/>
  <c r="L25" i="12"/>
  <c r="K25" i="12"/>
  <c r="K44" i="12" l="1"/>
  <c r="M43" i="12"/>
  <c r="M50" i="12"/>
  <c r="K64" i="12"/>
  <c r="M63" i="12"/>
  <c r="M32" i="12"/>
  <c r="M25" i="12"/>
  <c r="M64" i="12" l="1"/>
  <c r="M44" i="12"/>
  <c r="L66" i="12"/>
  <c r="L74" i="12" s="1"/>
  <c r="M65" i="12" l="1"/>
  <c r="M66" i="12" s="1"/>
  <c r="M73" i="12" s="1"/>
  <c r="M74" i="12" s="1"/>
  <c r="M76" i="12" s="1"/>
  <c r="K65" i="12"/>
  <c r="K66" i="12" s="1"/>
  <c r="K74" i="12" s="1"/>
  <c r="D50" i="12" l="1"/>
  <c r="D64" i="12" s="1"/>
</calcChain>
</file>

<file path=xl/sharedStrings.xml><?xml version="1.0" encoding="utf-8"?>
<sst xmlns="http://schemas.openxmlformats.org/spreadsheetml/2006/main" count="394" uniqueCount="284">
  <si>
    <t>法人名　：特定非営利活動法人　PCマスターズ</t>
    <rPh sb="0" eb="2">
      <t>ホウジン</t>
    </rPh>
    <rPh sb="2" eb="3">
      <t>メイ</t>
    </rPh>
    <rPh sb="5" eb="7">
      <t>トクテイ</t>
    </rPh>
    <rPh sb="7" eb="10">
      <t>ヒエイリ</t>
    </rPh>
    <rPh sb="10" eb="12">
      <t>カツドウ</t>
    </rPh>
    <rPh sb="12" eb="14">
      <t>ホウジン</t>
    </rPh>
    <phoneticPr fontId="4"/>
  </si>
  <si>
    <t>（単位：円）</t>
    <rPh sb="1" eb="3">
      <t>タンイ</t>
    </rPh>
    <rPh sb="4" eb="5">
      <t>エン</t>
    </rPh>
    <phoneticPr fontId="4"/>
  </si>
  <si>
    <t>勘定科目</t>
    <rPh sb="0" eb="2">
      <t>カンジョウ</t>
    </rPh>
    <rPh sb="2" eb="4">
      <t>カモク</t>
    </rPh>
    <phoneticPr fontId="5"/>
  </si>
  <si>
    <t>1.事業収入</t>
    <rPh sb="2" eb="4">
      <t>ジギョウ</t>
    </rPh>
    <rPh sb="4" eb="6">
      <t>シュウニュウ</t>
    </rPh>
    <phoneticPr fontId="4"/>
  </si>
  <si>
    <t>事務費</t>
    <rPh sb="0" eb="3">
      <t>ジムヒ</t>
    </rPh>
    <phoneticPr fontId="4"/>
  </si>
  <si>
    <t>講師料</t>
    <rPh sb="0" eb="2">
      <t>コウシ</t>
    </rPh>
    <rPh sb="2" eb="3">
      <t>リョウ</t>
    </rPh>
    <phoneticPr fontId="4"/>
  </si>
  <si>
    <t>会議費</t>
    <rPh sb="0" eb="3">
      <t>カイギヒ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</si>
  <si>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</si>
  <si>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福利厚生費</t>
    <rPh sb="0" eb="5">
      <t>フクリコウセイヒ</t>
    </rPh>
    <phoneticPr fontId="9"/>
  </si>
  <si>
    <t>諸税公課</t>
    <rPh sb="0" eb="2">
      <t>ショゼイ</t>
    </rPh>
    <rPh sb="2" eb="4">
      <t>コウカ</t>
    </rPh>
    <phoneticPr fontId="4"/>
  </si>
  <si>
    <t>合計</t>
    <rPh sb="0" eb="2">
      <t>ゴウケイ</t>
    </rPh>
    <phoneticPr fontId="5"/>
  </si>
  <si>
    <t>雑費</t>
    <rPh sb="0" eb="2">
      <t>ザッピ</t>
    </rPh>
    <phoneticPr fontId="10"/>
  </si>
  <si>
    <t>旅費交通費</t>
    <rPh sb="0" eb="2">
      <t>リョヒ</t>
    </rPh>
    <rPh sb="2" eb="5">
      <t>コウツウヒ</t>
    </rPh>
    <phoneticPr fontId="10"/>
  </si>
  <si>
    <t>水道光熱費</t>
    <rPh sb="0" eb="2">
      <t>スイドウ</t>
    </rPh>
    <rPh sb="2" eb="5">
      <t>コウネツヒ</t>
    </rPh>
    <phoneticPr fontId="10"/>
  </si>
  <si>
    <t>消耗品費</t>
    <rPh sb="0" eb="3">
      <t>ショウモウヒン</t>
    </rPh>
    <rPh sb="3" eb="4">
      <t>ヒ</t>
    </rPh>
    <phoneticPr fontId="10"/>
  </si>
  <si>
    <t>地代家賃</t>
    <rPh sb="0" eb="2">
      <t>チダイ</t>
    </rPh>
    <rPh sb="2" eb="4">
      <t>ヤチン</t>
    </rPh>
    <phoneticPr fontId="5"/>
  </si>
  <si>
    <t>Ⅰ計上収益</t>
    <rPh sb="1" eb="3">
      <t>ケイジョウ</t>
    </rPh>
    <rPh sb="3" eb="5">
      <t>シュウエキ</t>
    </rPh>
    <phoneticPr fontId="5"/>
  </si>
  <si>
    <t>　１．受取会費</t>
    <rPh sb="3" eb="5">
      <t>ウケト</t>
    </rPh>
    <rPh sb="5" eb="7">
      <t>カイヒ</t>
    </rPh>
    <phoneticPr fontId="10"/>
  </si>
  <si>
    <t>　　２．受取寄付金</t>
    <rPh sb="4" eb="6">
      <t>ウケトリ</t>
    </rPh>
    <rPh sb="6" eb="9">
      <t>キフキン</t>
    </rPh>
    <phoneticPr fontId="10"/>
  </si>
  <si>
    <t>　正会員受取入会金</t>
    <rPh sb="1" eb="4">
      <t>セイカイイン</t>
    </rPh>
    <rPh sb="4" eb="6">
      <t>ウケト</t>
    </rPh>
    <rPh sb="6" eb="9">
      <t>ニュウカイキン</t>
    </rPh>
    <phoneticPr fontId="10"/>
  </si>
  <si>
    <t>　正会員受取会費（準会員を含む）</t>
    <rPh sb="1" eb="4">
      <t>セイカイイン</t>
    </rPh>
    <rPh sb="4" eb="6">
      <t>ウケト</t>
    </rPh>
    <rPh sb="6" eb="8">
      <t>カイヒ</t>
    </rPh>
    <rPh sb="9" eb="10">
      <t>ジュン</t>
    </rPh>
    <rPh sb="10" eb="12">
      <t>カイイン</t>
    </rPh>
    <rPh sb="13" eb="14">
      <t>フク</t>
    </rPh>
    <phoneticPr fontId="10"/>
  </si>
  <si>
    <t>　賛助会員受取会費</t>
    <rPh sb="1" eb="3">
      <t>サンジョ</t>
    </rPh>
    <rPh sb="3" eb="5">
      <t>カイイン</t>
    </rPh>
    <rPh sb="5" eb="7">
      <t>ウケトリ</t>
    </rPh>
    <rPh sb="7" eb="9">
      <t>カイヒ</t>
    </rPh>
    <phoneticPr fontId="10"/>
  </si>
  <si>
    <t>　受取寄付金</t>
    <rPh sb="1" eb="3">
      <t>ウケトリ</t>
    </rPh>
    <rPh sb="3" eb="6">
      <t>キフキン</t>
    </rPh>
    <phoneticPr fontId="10"/>
  </si>
  <si>
    <t>　　３．受取助成金</t>
    <rPh sb="4" eb="6">
      <t>ウケトリ</t>
    </rPh>
    <rPh sb="6" eb="9">
      <t>ジョセイキン</t>
    </rPh>
    <phoneticPr fontId="10"/>
  </si>
  <si>
    <t>　　　　受取助成金</t>
    <rPh sb="4" eb="6">
      <t>ウケトリ</t>
    </rPh>
    <rPh sb="6" eb="9">
      <t>ジョセイキン</t>
    </rPh>
    <phoneticPr fontId="10"/>
  </si>
  <si>
    <t>　　４．事業収益</t>
    <rPh sb="4" eb="6">
      <t>ジギョウ</t>
    </rPh>
    <rPh sb="6" eb="8">
      <t>シュウエキ</t>
    </rPh>
    <phoneticPr fontId="10"/>
  </si>
  <si>
    <t>　パソコン教室事業</t>
    <rPh sb="5" eb="7">
      <t>キョウシツ</t>
    </rPh>
    <rPh sb="7" eb="9">
      <t>ジギョウ</t>
    </rPh>
    <phoneticPr fontId="10"/>
  </si>
  <si>
    <t>　パソコン相談事業</t>
    <rPh sb="5" eb="7">
      <t>ソウダン</t>
    </rPh>
    <rPh sb="7" eb="9">
      <t>ジギョウ</t>
    </rPh>
    <phoneticPr fontId="10"/>
  </si>
  <si>
    <t>　賛助会員勉強会事業</t>
    <rPh sb="1" eb="3">
      <t>サンジョ</t>
    </rPh>
    <rPh sb="3" eb="5">
      <t>カイイン</t>
    </rPh>
    <rPh sb="5" eb="8">
      <t>ベンキョウカイ</t>
    </rPh>
    <rPh sb="8" eb="10">
      <t>ジギョウ</t>
    </rPh>
    <phoneticPr fontId="10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</si>
  <si>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カカワ</t>
    </rPh>
    <rPh sb="10" eb="12">
      <t>ジギョウ</t>
    </rPh>
    <phoneticPr fontId="5"/>
  </si>
  <si>
    <t>　受取利息</t>
    <rPh sb="1" eb="3">
      <t>ウケトリ</t>
    </rPh>
    <rPh sb="3" eb="5">
      <t>リソク</t>
    </rPh>
    <phoneticPr fontId="10"/>
  </si>
  <si>
    <t>　雑収入</t>
    <rPh sb="1" eb="2">
      <t>ザツ</t>
    </rPh>
    <rPh sb="2" eb="4">
      <t>シュウニュウ</t>
    </rPh>
    <phoneticPr fontId="10"/>
  </si>
  <si>
    <t>　　５．その他収益</t>
    <rPh sb="6" eb="7">
      <t>タ</t>
    </rPh>
    <rPh sb="7" eb="9">
      <t>シュウエキ</t>
    </rPh>
    <phoneticPr fontId="10"/>
  </si>
  <si>
    <t>経常収益計</t>
    <rPh sb="0" eb="2">
      <t>ケイジョウ</t>
    </rPh>
    <rPh sb="2" eb="4">
      <t>シュウエキ</t>
    </rPh>
    <rPh sb="4" eb="5">
      <t>ケイ</t>
    </rPh>
    <phoneticPr fontId="5"/>
  </si>
  <si>
    <t>Ⅱ経常費用</t>
    <rPh sb="1" eb="3">
      <t>ケイジョウ</t>
    </rPh>
    <rPh sb="3" eb="5">
      <t>ヒヨウ</t>
    </rPh>
    <phoneticPr fontId="5"/>
  </si>
  <si>
    <t>1.事業費</t>
    <rPh sb="2" eb="4">
      <t>ジギョウ</t>
    </rPh>
    <rPh sb="4" eb="5">
      <t>ヒ</t>
    </rPh>
    <phoneticPr fontId="4"/>
  </si>
  <si>
    <t>（1）人件費</t>
    <rPh sb="3" eb="6">
      <t>ジンケンヒ</t>
    </rPh>
    <phoneticPr fontId="4"/>
  </si>
  <si>
    <t>　人件費計</t>
    <rPh sb="1" eb="4">
      <t>ジンケンヒ</t>
    </rPh>
    <rPh sb="4" eb="5">
      <t>ケイ</t>
    </rPh>
    <phoneticPr fontId="10"/>
  </si>
  <si>
    <t>（2）その他経費</t>
    <rPh sb="5" eb="6">
      <t>タ</t>
    </rPh>
    <rPh sb="6" eb="8">
      <t>ケイヒ</t>
    </rPh>
    <phoneticPr fontId="4"/>
  </si>
  <si>
    <t>諸謝金</t>
    <rPh sb="0" eb="1">
      <t>ショ</t>
    </rPh>
    <rPh sb="1" eb="3">
      <t>シャキン</t>
    </rPh>
    <phoneticPr fontId="4"/>
  </si>
  <si>
    <t>　　　　　　　その他経費計</t>
    <rPh sb="9" eb="10">
      <t>タ</t>
    </rPh>
    <rPh sb="10" eb="12">
      <t>ケイヒ</t>
    </rPh>
    <rPh sb="12" eb="13">
      <t>ケイ</t>
    </rPh>
    <phoneticPr fontId="4"/>
  </si>
  <si>
    <t>２.管理費</t>
    <rPh sb="2" eb="5">
      <t>カンリヒ</t>
    </rPh>
    <phoneticPr fontId="4"/>
  </si>
  <si>
    <t>　　役員報酬</t>
    <rPh sb="2" eb="4">
      <t>ヤクイン</t>
    </rPh>
    <rPh sb="4" eb="6">
      <t>ホウシュウ</t>
    </rPh>
    <phoneticPr fontId="10"/>
  </si>
  <si>
    <t>給与手当</t>
    <rPh sb="0" eb="2">
      <t>キュウヨ</t>
    </rPh>
    <rPh sb="2" eb="4">
      <t>テアテ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</si>
  <si>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10"/>
  </si>
  <si>
    <t>　　　　　管理費計</t>
    <rPh sb="5" eb="8">
      <t>カンリヒ</t>
    </rPh>
    <rPh sb="8" eb="9">
      <t>ケイ</t>
    </rPh>
    <phoneticPr fontId="10"/>
  </si>
  <si>
    <t>　経常費用計</t>
    <rPh sb="1" eb="3">
      <t>ケイジョウ</t>
    </rPh>
    <rPh sb="3" eb="5">
      <t>ヒヨウ</t>
    </rPh>
    <rPh sb="5" eb="6">
      <t>ケイ</t>
    </rPh>
    <phoneticPr fontId="5"/>
  </si>
  <si>
    <t>　　　　当期経常増減額</t>
    <rPh sb="4" eb="6">
      <t>トウキ</t>
    </rPh>
    <rPh sb="6" eb="8">
      <t>ケイジョウ</t>
    </rPh>
    <rPh sb="8" eb="11">
      <t>ゾウゲンガク</t>
    </rPh>
    <phoneticPr fontId="5"/>
  </si>
  <si>
    <t>　経常外収益計</t>
    <rPh sb="1" eb="3">
      <t>ケイジョウ</t>
    </rPh>
    <rPh sb="3" eb="4">
      <t>ガイ</t>
    </rPh>
    <rPh sb="4" eb="6">
      <t>シュウエキ</t>
    </rPh>
    <rPh sb="6" eb="7">
      <t>ケイ</t>
    </rPh>
    <phoneticPr fontId="10"/>
  </si>
  <si>
    <t>Ⅲ経常外収益</t>
    <rPh sb="1" eb="3">
      <t>ケイジョウ</t>
    </rPh>
    <rPh sb="3" eb="4">
      <t>ガイ</t>
    </rPh>
    <rPh sb="4" eb="6">
      <t>シュウエキ</t>
    </rPh>
    <phoneticPr fontId="4"/>
  </si>
  <si>
    <t>Ⅳ経常外費用</t>
    <rPh sb="1" eb="3">
      <t>ケイジョウ</t>
    </rPh>
    <rPh sb="3" eb="4">
      <t>ガイ</t>
    </rPh>
    <rPh sb="4" eb="6">
      <t>ヒヨウ</t>
    </rPh>
    <phoneticPr fontId="10"/>
  </si>
  <si>
    <t>　　　　経理区分振替額</t>
    <rPh sb="4" eb="6">
      <t>ケイリ</t>
    </rPh>
    <rPh sb="6" eb="8">
      <t>クブン</t>
    </rPh>
    <rPh sb="8" eb="10">
      <t>フリカエ</t>
    </rPh>
    <rPh sb="10" eb="11">
      <t>ガク</t>
    </rPh>
    <phoneticPr fontId="4"/>
  </si>
  <si>
    <t>　　　　当期正味財産増減額</t>
    <rPh sb="4" eb="6">
      <t>トウキ</t>
    </rPh>
    <rPh sb="6" eb="8">
      <t>ショウミ</t>
    </rPh>
    <rPh sb="8" eb="10">
      <t>ザイサン</t>
    </rPh>
    <rPh sb="10" eb="13">
      <t>ゾウゲンガク</t>
    </rPh>
    <phoneticPr fontId="4"/>
  </si>
  <si>
    <t>　　　　前期繰越正味財産額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10"/>
  </si>
  <si>
    <t>　　　　次期繰越正味財産額</t>
    <rPh sb="4" eb="6">
      <t>ジキ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5"/>
  </si>
  <si>
    <t>　経常外費用計</t>
    <rPh sb="1" eb="3">
      <t>ケイジョウ</t>
    </rPh>
    <rPh sb="3" eb="4">
      <t>ガイ</t>
    </rPh>
    <rPh sb="4" eb="6">
      <t>ヒヨウ</t>
    </rPh>
    <rPh sb="6" eb="7">
      <t>ケイ</t>
    </rPh>
    <phoneticPr fontId="4"/>
  </si>
  <si>
    <t xml:space="preserve">           事業費計</t>
    <rPh sb="11" eb="14">
      <t>ジギョウヒ</t>
    </rPh>
    <rPh sb="14" eb="15">
      <t>ケイ</t>
    </rPh>
    <phoneticPr fontId="10"/>
  </si>
  <si>
    <t>　　　　その他経費計</t>
    <rPh sb="6" eb="7">
      <t>タ</t>
    </rPh>
    <rPh sb="7" eb="9">
      <t>ケイヒ</t>
    </rPh>
    <rPh sb="9" eb="10">
      <t>ケイ</t>
    </rPh>
    <phoneticPr fontId="4"/>
  </si>
  <si>
    <t>貸借対照表</t>
    <phoneticPr fontId="4"/>
  </si>
  <si>
    <t>特定非営利活動法人　PCマスターズ</t>
    <phoneticPr fontId="4"/>
  </si>
  <si>
    <t>単位：円</t>
    <phoneticPr fontId="4"/>
  </si>
  <si>
    <t>科目・摘要</t>
  </si>
  <si>
    <t>金額</t>
  </si>
  <si>
    <t>Ｉ資産の部</t>
  </si>
  <si>
    <t>１流動資産</t>
    <phoneticPr fontId="4"/>
  </si>
  <si>
    <t>現金</t>
    <phoneticPr fontId="4"/>
  </si>
  <si>
    <t>郵便貯金</t>
    <rPh sb="0" eb="2">
      <t>ユウビン</t>
    </rPh>
    <rPh sb="2" eb="4">
      <t>チョキン</t>
    </rPh>
    <phoneticPr fontId="4"/>
  </si>
  <si>
    <t>流動資産合計</t>
    <phoneticPr fontId="4"/>
  </si>
  <si>
    <t>差入保証金</t>
    <phoneticPr fontId="4"/>
  </si>
  <si>
    <t>固定資産合計</t>
  </si>
  <si>
    <t>資産合計</t>
  </si>
  <si>
    <t>Ⅱ負債の部</t>
  </si>
  <si>
    <t>１流動負債</t>
  </si>
  <si>
    <t>未払金</t>
  </si>
  <si>
    <t>流動負債合計</t>
  </si>
  <si>
    <t>２固定負債</t>
  </si>
  <si>
    <t>長期借入金</t>
  </si>
  <si>
    <t>固定負債合計</t>
  </si>
  <si>
    <t>負債合計</t>
  </si>
  <si>
    <t>Ⅲ正味財産の部</t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</si>
  <si>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</si>
  <si>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正味財産合計</t>
  </si>
  <si>
    <t>負債及び正味財産合計</t>
  </si>
  <si>
    <t>注1）固定資産に関する減価償却計算の方法は、以下のとおり</t>
    <phoneticPr fontId="4"/>
  </si>
  <si>
    <t>１．車両運搬具定率法</t>
    <rPh sb="8" eb="9">
      <t>リツ</t>
    </rPh>
    <phoneticPr fontId="4"/>
  </si>
  <si>
    <t>２．什器備品定率法</t>
    <rPh sb="7" eb="8">
      <t>リツ</t>
    </rPh>
    <phoneticPr fontId="4"/>
  </si>
  <si>
    <t>※　　設立初年度は、「前期繰越正味財産額」の項目は、「設立時資金有高」となります。</t>
    <rPh sb="5" eb="8">
      <t>ショネンド</t>
    </rPh>
    <rPh sb="11" eb="13">
      <t>ゼンキ</t>
    </rPh>
    <rPh sb="13" eb="15">
      <t>クリコシ</t>
    </rPh>
    <rPh sb="15" eb="17">
      <t>ショウミ</t>
    </rPh>
    <rPh sb="17" eb="20">
      <t>ザイサンガク</t>
    </rPh>
    <rPh sb="27" eb="29">
      <t>セツリツ</t>
    </rPh>
    <rPh sb="29" eb="30">
      <t>ジ</t>
    </rPh>
    <rPh sb="30" eb="32">
      <t>シキン</t>
    </rPh>
    <rPh sb="32" eb="34">
      <t>アリタカ</t>
    </rPh>
    <phoneticPr fontId="4"/>
  </si>
  <si>
    <t>財産目録</t>
    <rPh sb="0" eb="2">
      <t>ザイサン</t>
    </rPh>
    <rPh sb="2" eb="4">
      <t>モクロク</t>
    </rPh>
    <phoneticPr fontId="4"/>
  </si>
  <si>
    <t>特定非営利活動法人　PCマスターズ</t>
    <phoneticPr fontId="4"/>
  </si>
  <si>
    <t>単位：円</t>
    <phoneticPr fontId="4"/>
  </si>
  <si>
    <t>１流動資産</t>
    <phoneticPr fontId="4"/>
  </si>
  <si>
    <t>現金　　</t>
    <phoneticPr fontId="4"/>
  </si>
  <si>
    <t>現金手許有高</t>
    <rPh sb="0" eb="2">
      <t>ゲンキン</t>
    </rPh>
    <rPh sb="2" eb="4">
      <t>テモト</t>
    </rPh>
    <rPh sb="4" eb="6">
      <t>アリダカ</t>
    </rPh>
    <phoneticPr fontId="4"/>
  </si>
  <si>
    <t>普通預金</t>
    <rPh sb="0" eb="2">
      <t>フツウ</t>
    </rPh>
    <phoneticPr fontId="4"/>
  </si>
  <si>
    <t>ゆうちょ銀行</t>
    <rPh sb="4" eb="6">
      <t>ギンコウ</t>
    </rPh>
    <phoneticPr fontId="4"/>
  </si>
  <si>
    <t>諸会費(保険料)</t>
    <rPh sb="0" eb="3">
      <t>ショカイヒ</t>
    </rPh>
    <rPh sb="4" eb="7">
      <t>ホケンリョウ</t>
    </rPh>
    <phoneticPr fontId="10"/>
  </si>
  <si>
    <t>未払金</t>
    <rPh sb="0" eb="3">
      <t>ミハライキン</t>
    </rPh>
    <phoneticPr fontId="10"/>
  </si>
  <si>
    <t>流動負債合計</t>
    <rPh sb="0" eb="2">
      <t>リュウドウ</t>
    </rPh>
    <rPh sb="2" eb="4">
      <t>フサイ</t>
    </rPh>
    <rPh sb="4" eb="6">
      <t>ゴウケイ</t>
    </rPh>
    <phoneticPr fontId="10"/>
  </si>
  <si>
    <t>　　　　パソコン講座事業</t>
    <rPh sb="8" eb="10">
      <t>コウザ</t>
    </rPh>
    <rPh sb="10" eb="12">
      <t>ジギョウ</t>
    </rPh>
    <phoneticPr fontId="10"/>
  </si>
  <si>
    <t>備考</t>
    <rPh sb="0" eb="2">
      <t>ビコウ</t>
    </rPh>
    <phoneticPr fontId="5"/>
  </si>
  <si>
    <t>印刷製本費(テキスト代)</t>
    <rPh sb="0" eb="2">
      <t>インサツ</t>
    </rPh>
    <rPh sb="2" eb="4">
      <t>セイホン</t>
    </rPh>
    <rPh sb="4" eb="5">
      <t>ヒ</t>
    </rPh>
    <rPh sb="10" eb="11">
      <t>ダイ</t>
    </rPh>
    <phoneticPr fontId="10"/>
  </si>
  <si>
    <t>ボランテア保険等</t>
    <rPh sb="5" eb="7">
      <t>ホケン</t>
    </rPh>
    <rPh sb="7" eb="8">
      <t>トウ</t>
    </rPh>
    <phoneticPr fontId="10"/>
  </si>
  <si>
    <t>2名</t>
    <rPh sb="1" eb="2">
      <t>メイ</t>
    </rPh>
    <phoneticPr fontId="10"/>
  </si>
  <si>
    <t>平成28年度実績</t>
    <rPh sb="0" eb="2">
      <t>ヘイセイ</t>
    </rPh>
    <rPh sb="4" eb="5">
      <t>ネン</t>
    </rPh>
    <rPh sb="5" eb="6">
      <t>ド</t>
    </rPh>
    <rPh sb="6" eb="8">
      <t>ジッセキ</t>
    </rPh>
    <phoneticPr fontId="10"/>
  </si>
  <si>
    <t>パソコン教室</t>
    <rPh sb="4" eb="6">
      <t>キョウシツ</t>
    </rPh>
    <phoneticPr fontId="10"/>
  </si>
  <si>
    <t>パソコン相談</t>
    <rPh sb="4" eb="6">
      <t>ソウダン</t>
    </rPh>
    <phoneticPr fontId="10"/>
  </si>
  <si>
    <t>勉強会</t>
    <rPh sb="0" eb="3">
      <t>ベンキョウカイ</t>
    </rPh>
    <phoneticPr fontId="10"/>
  </si>
  <si>
    <t>セキュリティ</t>
    <phoneticPr fontId="10"/>
  </si>
  <si>
    <t>P検</t>
    <rPh sb="1" eb="2">
      <t>ケン</t>
    </rPh>
    <phoneticPr fontId="10"/>
  </si>
  <si>
    <t>講座</t>
    <rPh sb="0" eb="2">
      <t>コウザ</t>
    </rPh>
    <phoneticPr fontId="10"/>
  </si>
  <si>
    <t>合計</t>
    <rPh sb="0" eb="2">
      <t>ゴウケイ</t>
    </rPh>
    <phoneticPr fontId="10"/>
  </si>
  <si>
    <t>特定非営利活動に係る事業</t>
    <phoneticPr fontId="10"/>
  </si>
  <si>
    <t>その他</t>
    <rPh sb="2" eb="3">
      <t>タ</t>
    </rPh>
    <phoneticPr fontId="10"/>
  </si>
  <si>
    <t>今池教室　通信費</t>
    <rPh sb="0" eb="2">
      <t>イマイケ</t>
    </rPh>
    <rPh sb="2" eb="4">
      <t>キョウシツ</t>
    </rPh>
    <rPh sb="5" eb="8">
      <t>ツウシンヒ</t>
    </rPh>
    <phoneticPr fontId="10"/>
  </si>
  <si>
    <t>今池教室　水道光熱費</t>
    <rPh sb="0" eb="2">
      <t>イマイケ</t>
    </rPh>
    <rPh sb="2" eb="4">
      <t>キョウシツ</t>
    </rPh>
    <rPh sb="5" eb="7">
      <t>スイドウ</t>
    </rPh>
    <rPh sb="7" eb="10">
      <t>コウネツヒ</t>
    </rPh>
    <phoneticPr fontId="10"/>
  </si>
  <si>
    <t>受託事業</t>
    <rPh sb="0" eb="2">
      <t>ジュタク</t>
    </rPh>
    <rPh sb="2" eb="4">
      <t>ジギョウ</t>
    </rPh>
    <phoneticPr fontId="10"/>
  </si>
  <si>
    <t>受託事業</t>
    <rPh sb="0" eb="2">
      <t>ジュタク</t>
    </rPh>
    <rPh sb="2" eb="4">
      <t>ジギョウ</t>
    </rPh>
    <phoneticPr fontId="10"/>
  </si>
  <si>
    <t>今池教室</t>
    <rPh sb="0" eb="2">
      <t>イマイケ</t>
    </rPh>
    <rPh sb="2" eb="4">
      <t>キョウシツ</t>
    </rPh>
    <phoneticPr fontId="10"/>
  </si>
  <si>
    <t>上野PCクラブ</t>
    <rPh sb="0" eb="2">
      <t>ウエノ</t>
    </rPh>
    <phoneticPr fontId="10"/>
  </si>
  <si>
    <t>予備費</t>
    <rPh sb="0" eb="2">
      <t>ヨビ</t>
    </rPh>
    <rPh sb="2" eb="3">
      <t>ヒ</t>
    </rPh>
    <phoneticPr fontId="10"/>
  </si>
  <si>
    <t>支払手数料</t>
    <rPh sb="0" eb="2">
      <t>シハライ</t>
    </rPh>
    <rPh sb="2" eb="5">
      <t>テスウリョウ</t>
    </rPh>
    <phoneticPr fontId="10"/>
  </si>
  <si>
    <t>平成29年度実績</t>
    <rPh sb="0" eb="2">
      <t>ヘイセイ</t>
    </rPh>
    <rPh sb="4" eb="5">
      <t>ネン</t>
    </rPh>
    <rPh sb="5" eb="6">
      <t>ド</t>
    </rPh>
    <rPh sb="6" eb="8">
      <t>ジッセキ</t>
    </rPh>
    <phoneticPr fontId="10"/>
  </si>
  <si>
    <t>正会員受取入会金</t>
    <rPh sb="0" eb="3">
      <t>セイカイイン</t>
    </rPh>
    <rPh sb="3" eb="5">
      <t>ウケト</t>
    </rPh>
    <rPh sb="5" eb="8">
      <t>ニュウカイキン</t>
    </rPh>
    <phoneticPr fontId="10"/>
  </si>
  <si>
    <t>正会員受取会費（準会員を含む）</t>
    <rPh sb="0" eb="3">
      <t>セイカイイン</t>
    </rPh>
    <rPh sb="3" eb="5">
      <t>ウケト</t>
    </rPh>
    <rPh sb="5" eb="7">
      <t>カイヒ</t>
    </rPh>
    <rPh sb="8" eb="9">
      <t>ジュン</t>
    </rPh>
    <rPh sb="9" eb="11">
      <t>カイイン</t>
    </rPh>
    <rPh sb="12" eb="13">
      <t>フク</t>
    </rPh>
    <phoneticPr fontId="10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</si>
  <si>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0"/>
  </si>
  <si>
    <t>受取寄付金</t>
    <rPh sb="0" eb="2">
      <t>ウケトリ</t>
    </rPh>
    <rPh sb="2" eb="5">
      <t>キフキン</t>
    </rPh>
    <phoneticPr fontId="10"/>
  </si>
  <si>
    <t>受取助成金</t>
    <rPh sb="0" eb="2">
      <t>ウケトリ</t>
    </rPh>
    <rPh sb="2" eb="5">
      <t>ジョセイキン</t>
    </rPh>
    <phoneticPr fontId="10"/>
  </si>
  <si>
    <t>パソコン講座事業</t>
    <rPh sb="4" eb="6">
      <t>コウザ</t>
    </rPh>
    <rPh sb="6" eb="8">
      <t>ジギョウ</t>
    </rPh>
    <phoneticPr fontId="10"/>
  </si>
  <si>
    <t>パソコン教室事業</t>
    <rPh sb="4" eb="6">
      <t>キョウシツ</t>
    </rPh>
    <rPh sb="6" eb="8">
      <t>ジギョウ</t>
    </rPh>
    <phoneticPr fontId="10"/>
  </si>
  <si>
    <t>P検事業</t>
    <rPh sb="1" eb="2">
      <t>ケン</t>
    </rPh>
    <rPh sb="2" eb="4">
      <t>ジギョウ</t>
    </rPh>
    <phoneticPr fontId="10"/>
  </si>
  <si>
    <t>パソコン相談事業</t>
    <rPh sb="4" eb="6">
      <t>ソウダン</t>
    </rPh>
    <rPh sb="6" eb="8">
      <t>ジギョウ</t>
    </rPh>
    <phoneticPr fontId="10"/>
  </si>
  <si>
    <t>Ⅰ経常収益</t>
    <rPh sb="1" eb="3">
      <t>ケイジョウ</t>
    </rPh>
    <rPh sb="3" eb="5">
      <t>シュウエキ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</si>
  <si>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10"/>
  </si>
  <si>
    <t>　役員報酬</t>
    <rPh sb="1" eb="3">
      <t>ヤクイン</t>
    </rPh>
    <rPh sb="3" eb="5">
      <t>ホウシュウ</t>
    </rPh>
    <phoneticPr fontId="10"/>
  </si>
  <si>
    <t>　　　　　その他経費計</t>
    <rPh sb="7" eb="8">
      <t>タ</t>
    </rPh>
    <rPh sb="8" eb="10">
      <t>ケイヒ</t>
    </rPh>
    <rPh sb="10" eb="11">
      <t>ケイ</t>
    </rPh>
    <phoneticPr fontId="4"/>
  </si>
  <si>
    <t>　　　　　　　管理費計</t>
    <rPh sb="7" eb="10">
      <t>カンリヒ</t>
    </rPh>
    <rPh sb="10" eb="11">
      <t>ケイ</t>
    </rPh>
    <phoneticPr fontId="10"/>
  </si>
  <si>
    <t>今池教室　家賃</t>
    <rPh sb="0" eb="2">
      <t>イマイケ</t>
    </rPh>
    <rPh sb="2" eb="4">
      <t>キョウシツ</t>
    </rPh>
    <rPh sb="5" eb="7">
      <t>ヤチン</t>
    </rPh>
    <phoneticPr fontId="10"/>
  </si>
  <si>
    <t>三菱UFJ銀行</t>
    <rPh sb="0" eb="2">
      <t>ミツビシ</t>
    </rPh>
    <rPh sb="5" eb="7">
      <t>ギンコウ</t>
    </rPh>
    <phoneticPr fontId="4"/>
  </si>
  <si>
    <t>情報誌発送費</t>
    <rPh sb="0" eb="2">
      <t>ジョウホウ</t>
    </rPh>
    <rPh sb="2" eb="3">
      <t>シ</t>
    </rPh>
    <rPh sb="3" eb="5">
      <t>ハッソウ</t>
    </rPh>
    <rPh sb="5" eb="6">
      <t>ヒ</t>
    </rPh>
    <phoneticPr fontId="10"/>
  </si>
  <si>
    <t>雑費・諸会費</t>
    <rPh sb="0" eb="2">
      <t>ザッピ</t>
    </rPh>
    <rPh sb="3" eb="6">
      <t>ショカイヒ</t>
    </rPh>
    <phoneticPr fontId="10"/>
  </si>
  <si>
    <t>今池教室　プリンター消耗品等</t>
    <rPh sb="0" eb="2">
      <t>イマイケ</t>
    </rPh>
    <rPh sb="2" eb="4">
      <t>キョウシツ</t>
    </rPh>
    <rPh sb="10" eb="13">
      <t>ショウモウヒン</t>
    </rPh>
    <rPh sb="13" eb="14">
      <t>トウ</t>
    </rPh>
    <phoneticPr fontId="10"/>
  </si>
  <si>
    <t>三菱UFJ銀行　振込手数料</t>
    <rPh sb="0" eb="2">
      <t>ミツビシ</t>
    </rPh>
    <rPh sb="5" eb="7">
      <t>ギンコウ</t>
    </rPh>
    <rPh sb="8" eb="10">
      <t>フリコミ</t>
    </rPh>
    <rPh sb="10" eb="13">
      <t>テスウリョウ</t>
    </rPh>
    <phoneticPr fontId="10"/>
  </si>
  <si>
    <t>　</t>
    <phoneticPr fontId="4"/>
  </si>
  <si>
    <t>講座</t>
    <rPh sb="0" eb="2">
      <t>コウザ</t>
    </rPh>
    <phoneticPr fontId="10"/>
  </si>
  <si>
    <t>4月</t>
    <rPh sb="1" eb="2">
      <t>ガツ</t>
    </rPh>
    <phoneticPr fontId="10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</si>
  <si>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</si>
  <si>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</si>
  <si>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</si>
  <si>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</si>
  <si>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</si>
  <si>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</si>
  <si>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</si>
  <si>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</si>
  <si>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</si>
  <si>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</si>
  <si>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</si>
  <si>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今池</t>
    <rPh sb="0" eb="2">
      <t>イマイケ</t>
    </rPh>
    <phoneticPr fontId="10"/>
  </si>
  <si>
    <t>P検</t>
    <rPh sb="1" eb="2">
      <t>ケン</t>
    </rPh>
    <phoneticPr fontId="10"/>
  </si>
  <si>
    <t>会計</t>
    <rPh sb="0" eb="2">
      <t>カイケイ</t>
    </rPh>
    <phoneticPr fontId="10"/>
  </si>
  <si>
    <t>監査</t>
    <rPh sb="0" eb="2">
      <t>カンサ</t>
    </rPh>
    <phoneticPr fontId="10"/>
  </si>
  <si>
    <t>業務手当</t>
    <rPh sb="0" eb="2">
      <t>ギョウム</t>
    </rPh>
    <rPh sb="2" eb="4">
      <t>テアテ</t>
    </rPh>
    <phoneticPr fontId="10"/>
  </si>
  <si>
    <t>粗利</t>
    <rPh sb="0" eb="2">
      <t>アラリ</t>
    </rPh>
    <phoneticPr fontId="10"/>
  </si>
  <si>
    <t>按分率</t>
    <rPh sb="0" eb="2">
      <t>アンブン</t>
    </rPh>
    <rPh sb="2" eb="3">
      <t>リツ</t>
    </rPh>
    <phoneticPr fontId="10"/>
  </si>
  <si>
    <t>教室</t>
    <rPh sb="0" eb="2">
      <t>キョウシツ</t>
    </rPh>
    <phoneticPr fontId="10"/>
  </si>
  <si>
    <t>P検</t>
    <rPh sb="1" eb="2">
      <t>ケン</t>
    </rPh>
    <phoneticPr fontId="10"/>
  </si>
  <si>
    <t>相談</t>
    <rPh sb="0" eb="2">
      <t>ソウダン</t>
    </rPh>
    <phoneticPr fontId="10"/>
  </si>
  <si>
    <t>勉強会</t>
    <rPh sb="0" eb="3">
      <t>ベンキョウカイ</t>
    </rPh>
    <phoneticPr fontId="10"/>
  </si>
  <si>
    <t>講座</t>
    <rPh sb="0" eb="2">
      <t>コウザ</t>
    </rPh>
    <phoneticPr fontId="10"/>
  </si>
  <si>
    <t>本部</t>
    <rPh sb="0" eb="2">
      <t>ホンブ</t>
    </rPh>
    <phoneticPr fontId="10"/>
  </si>
  <si>
    <t>NPO</t>
    <phoneticPr fontId="10"/>
  </si>
  <si>
    <t>按分率</t>
    <rPh sb="0" eb="2">
      <t>アンブン</t>
    </rPh>
    <rPh sb="2" eb="3">
      <t>リツ</t>
    </rPh>
    <phoneticPr fontId="10"/>
  </si>
  <si>
    <t>合計</t>
    <rPh sb="0" eb="2">
      <t>ゴウケイ</t>
    </rPh>
    <phoneticPr fontId="10"/>
  </si>
  <si>
    <t>会計、情報、P検、監査等</t>
    <rPh sb="0" eb="2">
      <t>カイケイ</t>
    </rPh>
    <rPh sb="3" eb="5">
      <t>ジョウホウ</t>
    </rPh>
    <rPh sb="7" eb="8">
      <t>ケン</t>
    </rPh>
    <rPh sb="9" eb="11">
      <t>カンサ</t>
    </rPh>
    <rPh sb="11" eb="12">
      <t>トウ</t>
    </rPh>
    <phoneticPr fontId="10"/>
  </si>
  <si>
    <t>勉強会、学習会</t>
    <rPh sb="0" eb="3">
      <t>ベンキョウカイ</t>
    </rPh>
    <rPh sb="4" eb="6">
      <t>ガクシュウ</t>
    </rPh>
    <rPh sb="6" eb="7">
      <t>カイ</t>
    </rPh>
    <phoneticPr fontId="10"/>
  </si>
  <si>
    <t>勉強会事業</t>
    <rPh sb="0" eb="2">
      <t>ベンキョウ</t>
    </rPh>
    <rPh sb="2" eb="3">
      <t>カイ</t>
    </rPh>
    <rPh sb="3" eb="5">
      <t>ジギョウ</t>
    </rPh>
    <phoneticPr fontId="10"/>
  </si>
  <si>
    <t>当番、教室・勉強会・受託事業</t>
    <rPh sb="0" eb="2">
      <t>トウバン</t>
    </rPh>
    <rPh sb="3" eb="5">
      <t>キョウシツ</t>
    </rPh>
    <rPh sb="6" eb="8">
      <t>ベンキョウ</t>
    </rPh>
    <rPh sb="8" eb="9">
      <t>カイ</t>
    </rPh>
    <rPh sb="10" eb="12">
      <t>ジュタク</t>
    </rPh>
    <rPh sb="12" eb="14">
      <t>ジギョウ</t>
    </rPh>
    <phoneticPr fontId="10"/>
  </si>
  <si>
    <t>教室</t>
    <rPh sb="0" eb="2">
      <t>キョウシツ</t>
    </rPh>
    <phoneticPr fontId="33"/>
  </si>
  <si>
    <t>P検</t>
    <rPh sb="1" eb="2">
      <t>ケン</t>
    </rPh>
    <phoneticPr fontId="33"/>
  </si>
  <si>
    <t>相談</t>
    <rPh sb="0" eb="2">
      <t>ソウダン</t>
    </rPh>
    <phoneticPr fontId="33"/>
  </si>
  <si>
    <t>勉強会</t>
    <rPh sb="0" eb="2">
      <t>ベンキョウ</t>
    </rPh>
    <rPh sb="2" eb="3">
      <t>カイ</t>
    </rPh>
    <phoneticPr fontId="33"/>
  </si>
  <si>
    <t>計</t>
    <rPh sb="0" eb="1">
      <t>ケイ</t>
    </rPh>
    <phoneticPr fontId="33"/>
  </si>
  <si>
    <t>講座</t>
    <rPh sb="0" eb="2">
      <t>コウザ</t>
    </rPh>
    <phoneticPr fontId="33"/>
  </si>
  <si>
    <t>１）講師料</t>
    <rPh sb="2" eb="4">
      <t>コウシ</t>
    </rPh>
    <rPh sb="4" eb="5">
      <t>リョウ</t>
    </rPh>
    <phoneticPr fontId="33"/>
  </si>
  <si>
    <t>３）事務手数料</t>
    <rPh sb="2" eb="4">
      <t>ジム</t>
    </rPh>
    <rPh sb="4" eb="7">
      <t>テスウリョウ</t>
    </rPh>
    <phoneticPr fontId="33"/>
  </si>
  <si>
    <t>４）交通費</t>
    <rPh sb="2" eb="5">
      <t>コウツウヒ</t>
    </rPh>
    <phoneticPr fontId="33"/>
  </si>
  <si>
    <t>５）通信費</t>
    <rPh sb="2" eb="5">
      <t>ツウシンヒ</t>
    </rPh>
    <phoneticPr fontId="33"/>
  </si>
  <si>
    <t>７）水道光熱費</t>
    <rPh sb="2" eb="4">
      <t>スイドウ</t>
    </rPh>
    <rPh sb="4" eb="7">
      <t>コウネツヒ</t>
    </rPh>
    <phoneticPr fontId="33"/>
  </si>
  <si>
    <t>９）雑費</t>
    <rPh sb="2" eb="4">
      <t>ザッピ</t>
    </rPh>
    <phoneticPr fontId="33"/>
  </si>
  <si>
    <t>１０）開発費</t>
    <rPh sb="3" eb="6">
      <t>カイハツヒ</t>
    </rPh>
    <phoneticPr fontId="33"/>
  </si>
  <si>
    <t>６）消耗品費</t>
    <rPh sb="2" eb="5">
      <t>ショウモウヒン</t>
    </rPh>
    <rPh sb="5" eb="6">
      <t>ヒ</t>
    </rPh>
    <phoneticPr fontId="33"/>
  </si>
  <si>
    <t>８）テキスト費</t>
    <rPh sb="6" eb="7">
      <t>ヒ</t>
    </rPh>
    <phoneticPr fontId="10"/>
  </si>
  <si>
    <t>3月分今池教室講師料他</t>
    <rPh sb="1" eb="2">
      <t>ガツ</t>
    </rPh>
    <rPh sb="2" eb="3">
      <t>ブン</t>
    </rPh>
    <rPh sb="3" eb="5">
      <t>イマイケ</t>
    </rPh>
    <rPh sb="5" eb="7">
      <t>キョウシツ</t>
    </rPh>
    <rPh sb="7" eb="9">
      <t>コウシ</t>
    </rPh>
    <rPh sb="9" eb="10">
      <t>リョウ</t>
    </rPh>
    <rPh sb="10" eb="11">
      <t>ホカ</t>
    </rPh>
    <phoneticPr fontId="4"/>
  </si>
  <si>
    <t>3月分UENOパソコン講師料</t>
    <rPh sb="1" eb="2">
      <t>ガツ</t>
    </rPh>
    <rPh sb="2" eb="3">
      <t>ブン</t>
    </rPh>
    <rPh sb="11" eb="13">
      <t>コウシ</t>
    </rPh>
    <rPh sb="13" eb="14">
      <t>リョウ</t>
    </rPh>
    <phoneticPr fontId="10"/>
  </si>
  <si>
    <t>3月分P検試験監督</t>
    <rPh sb="1" eb="2">
      <t>ガツ</t>
    </rPh>
    <rPh sb="2" eb="3">
      <t>ブン</t>
    </rPh>
    <rPh sb="4" eb="5">
      <t>ケン</t>
    </rPh>
    <rPh sb="5" eb="7">
      <t>シケン</t>
    </rPh>
    <rPh sb="7" eb="9">
      <t>カントク</t>
    </rPh>
    <phoneticPr fontId="10"/>
  </si>
  <si>
    <t>3月分マスターズ通信郵送料</t>
    <rPh sb="1" eb="2">
      <t>ガツ</t>
    </rPh>
    <rPh sb="2" eb="3">
      <t>ブン</t>
    </rPh>
    <rPh sb="8" eb="10">
      <t>ツウシン</t>
    </rPh>
    <rPh sb="10" eb="13">
      <t>ユウソウリョウ</t>
    </rPh>
    <phoneticPr fontId="10"/>
  </si>
  <si>
    <t>本部</t>
    <rPh sb="0" eb="2">
      <t>ホンブ</t>
    </rPh>
    <phoneticPr fontId="10"/>
  </si>
  <si>
    <t>期首在庫棚卸高</t>
    <rPh sb="0" eb="2">
      <t>キシュ</t>
    </rPh>
    <rPh sb="2" eb="4">
      <t>ザイコ</t>
    </rPh>
    <rPh sb="4" eb="6">
      <t>タナオロシ</t>
    </rPh>
    <rPh sb="6" eb="7">
      <t>ダカ</t>
    </rPh>
    <phoneticPr fontId="10"/>
  </si>
  <si>
    <t>費用(原価）明細</t>
    <rPh sb="0" eb="2">
      <t>ヒヨウ</t>
    </rPh>
    <rPh sb="3" eb="5">
      <t>ゲンカ</t>
    </rPh>
    <rPh sb="6" eb="8">
      <t>メイサイ</t>
    </rPh>
    <phoneticPr fontId="10"/>
  </si>
  <si>
    <t>㋐収益</t>
    <rPh sb="1" eb="3">
      <t>シュウエキ</t>
    </rPh>
    <phoneticPr fontId="10"/>
  </si>
  <si>
    <t>㋑費用（原価</t>
    <rPh sb="1" eb="3">
      <t>ヒヨウ</t>
    </rPh>
    <rPh sb="4" eb="6">
      <t>ゲンカ</t>
    </rPh>
    <phoneticPr fontId="10"/>
  </si>
  <si>
    <t>㋓粗利（㋐ー㋑）</t>
    <rPh sb="1" eb="3">
      <t>アラリ</t>
    </rPh>
    <phoneticPr fontId="10"/>
  </si>
  <si>
    <t>11) 管理（非課税）</t>
    <rPh sb="4" eb="6">
      <t>カンリ</t>
    </rPh>
    <rPh sb="7" eb="10">
      <t>ヒカゼイ</t>
    </rPh>
    <phoneticPr fontId="10"/>
  </si>
  <si>
    <t>　　　管理（課税）</t>
    <rPh sb="3" eb="5">
      <t>カンリ</t>
    </rPh>
    <rPh sb="6" eb="8">
      <t>カゼイ</t>
    </rPh>
    <phoneticPr fontId="10"/>
  </si>
  <si>
    <t>役員報酬</t>
    <rPh sb="0" eb="2">
      <t>ヤクイン</t>
    </rPh>
    <rPh sb="2" eb="4">
      <t>ホウシュウ</t>
    </rPh>
    <phoneticPr fontId="10"/>
  </si>
  <si>
    <t>事務費</t>
    <rPh sb="0" eb="3">
      <t>ジムヒ</t>
    </rPh>
    <phoneticPr fontId="10"/>
  </si>
  <si>
    <t>会議費</t>
    <rPh sb="0" eb="3">
      <t>カイギヒ</t>
    </rPh>
    <phoneticPr fontId="10"/>
  </si>
  <si>
    <t>通信費</t>
    <rPh sb="0" eb="3">
      <t>ツウシンヒ</t>
    </rPh>
    <phoneticPr fontId="10"/>
  </si>
  <si>
    <t>賃貸料</t>
    <rPh sb="0" eb="3">
      <t>チンタイリョウ</t>
    </rPh>
    <phoneticPr fontId="10"/>
  </si>
  <si>
    <t>保険料</t>
    <rPh sb="0" eb="2">
      <t>ホケン</t>
    </rPh>
    <rPh sb="2" eb="3">
      <t>リョウ</t>
    </rPh>
    <phoneticPr fontId="10"/>
  </si>
  <si>
    <t>租税公課</t>
    <rPh sb="0" eb="2">
      <t>ソゼイ</t>
    </rPh>
    <rPh sb="2" eb="4">
      <t>コウカ</t>
    </rPh>
    <phoneticPr fontId="10"/>
  </si>
  <si>
    <t>手数料</t>
    <rPh sb="0" eb="3">
      <t>テスウリョウ</t>
    </rPh>
    <phoneticPr fontId="10"/>
  </si>
  <si>
    <t>雑費</t>
    <rPh sb="0" eb="2">
      <t>ザッピ</t>
    </rPh>
    <phoneticPr fontId="10"/>
  </si>
  <si>
    <t>課税分</t>
    <rPh sb="0" eb="2">
      <t>カゼイ</t>
    </rPh>
    <rPh sb="2" eb="3">
      <t>ブン</t>
    </rPh>
    <phoneticPr fontId="10"/>
  </si>
  <si>
    <t>非課税</t>
    <rPh sb="0" eb="3">
      <t>ヒカゼイ</t>
    </rPh>
    <phoneticPr fontId="10"/>
  </si>
  <si>
    <t>管理費</t>
    <rPh sb="0" eb="3">
      <t>カンリヒ</t>
    </rPh>
    <phoneticPr fontId="10"/>
  </si>
  <si>
    <t>合計</t>
    <rPh sb="0" eb="2">
      <t>ゴウケイ</t>
    </rPh>
    <phoneticPr fontId="10"/>
  </si>
  <si>
    <t>消耗品</t>
    <rPh sb="0" eb="3">
      <t>ショウモウヒン</t>
    </rPh>
    <phoneticPr fontId="10"/>
  </si>
  <si>
    <t>図書費</t>
    <rPh sb="0" eb="3">
      <t>トショヒ</t>
    </rPh>
    <phoneticPr fontId="10"/>
  </si>
  <si>
    <t>㋒その他(管理費）</t>
    <rPh sb="3" eb="4">
      <t>タ</t>
    </rPh>
    <rPh sb="5" eb="7">
      <t>カンリ</t>
    </rPh>
    <rPh sb="7" eb="8">
      <t>ヒ</t>
    </rPh>
    <phoneticPr fontId="10"/>
  </si>
  <si>
    <t>固定資産</t>
    <rPh sb="0" eb="2">
      <t>コテイ</t>
    </rPh>
    <rPh sb="2" eb="4">
      <t>シサン</t>
    </rPh>
    <phoneticPr fontId="10"/>
  </si>
  <si>
    <t>住民税</t>
    <rPh sb="0" eb="3">
      <t>ジュウミンゼイ</t>
    </rPh>
    <phoneticPr fontId="10"/>
  </si>
  <si>
    <t>3月分今池当番費用</t>
    <rPh sb="1" eb="2">
      <t>ガツ</t>
    </rPh>
    <rPh sb="2" eb="3">
      <t>ブン</t>
    </rPh>
    <rPh sb="3" eb="5">
      <t>イマイケ</t>
    </rPh>
    <rPh sb="5" eb="7">
      <t>トウバン</t>
    </rPh>
    <rPh sb="7" eb="9">
      <t>ヒヨウ</t>
    </rPh>
    <phoneticPr fontId="10"/>
  </si>
  <si>
    <t>3月分勉強会講師料</t>
    <rPh sb="1" eb="2">
      <t>ガツ</t>
    </rPh>
    <rPh sb="2" eb="3">
      <t>ブン</t>
    </rPh>
    <rPh sb="3" eb="6">
      <t>ベンキョウカイ</t>
    </rPh>
    <rPh sb="6" eb="8">
      <t>コウシ</t>
    </rPh>
    <rPh sb="8" eb="9">
      <t>リョウ</t>
    </rPh>
    <phoneticPr fontId="10"/>
  </si>
  <si>
    <t>２）事務費？</t>
    <rPh sb="2" eb="5">
      <t>ジムヒ</t>
    </rPh>
    <phoneticPr fontId="33"/>
  </si>
  <si>
    <t>・当番</t>
    <rPh sb="1" eb="3">
      <t>トウバン</t>
    </rPh>
    <phoneticPr fontId="10"/>
  </si>
  <si>
    <t>【未払金】</t>
    <rPh sb="1" eb="4">
      <t>ミハライキン</t>
    </rPh>
    <phoneticPr fontId="10"/>
  </si>
  <si>
    <t>2固定資産</t>
    <phoneticPr fontId="4"/>
  </si>
  <si>
    <t>期末在庫棚卸高</t>
    <rPh sb="0" eb="2">
      <t>キマツ</t>
    </rPh>
    <rPh sb="2" eb="4">
      <t>ザイコ</t>
    </rPh>
    <rPh sb="4" eb="6">
      <t>タナオロシ</t>
    </rPh>
    <rPh sb="6" eb="7">
      <t>ダカ</t>
    </rPh>
    <phoneticPr fontId="10"/>
  </si>
  <si>
    <t>令和元年度（第15期）活動計算書</t>
    <rPh sb="0" eb="2">
      <t>レイワ</t>
    </rPh>
    <rPh sb="2" eb="4">
      <t>ガンネン</t>
    </rPh>
    <rPh sb="3" eb="4">
      <t>ヒラモト</t>
    </rPh>
    <rPh sb="4" eb="5">
      <t>ド</t>
    </rPh>
    <rPh sb="6" eb="7">
      <t>ダイ</t>
    </rPh>
    <rPh sb="9" eb="10">
      <t>キ</t>
    </rPh>
    <rPh sb="11" eb="13">
      <t>カツドウ</t>
    </rPh>
    <rPh sb="13" eb="16">
      <t>ケイサンショ</t>
    </rPh>
    <phoneticPr fontId="4"/>
  </si>
  <si>
    <t>令和元年</t>
    <rPh sb="0" eb="2">
      <t>レイワ</t>
    </rPh>
    <rPh sb="2" eb="4">
      <t>ガンネン</t>
    </rPh>
    <phoneticPr fontId="10"/>
  </si>
  <si>
    <t>当期正味財減少額</t>
    <rPh sb="5" eb="7">
      <t>ゲンショウ</t>
    </rPh>
    <rPh sb="7" eb="8">
      <t>ガク</t>
    </rPh>
    <phoneticPr fontId="4"/>
  </si>
  <si>
    <t>仮払い</t>
    <rPh sb="0" eb="2">
      <t>カリバラ</t>
    </rPh>
    <phoneticPr fontId="10"/>
  </si>
  <si>
    <t>未払金</t>
    <rPh sb="0" eb="3">
      <t>ミハライキン</t>
    </rPh>
    <phoneticPr fontId="10"/>
  </si>
  <si>
    <t>３月分Ｐ検準２級講師料</t>
    <rPh sb="1" eb="2">
      <t>ガツ</t>
    </rPh>
    <rPh sb="2" eb="3">
      <t>ブン</t>
    </rPh>
    <rPh sb="4" eb="5">
      <t>ケン</t>
    </rPh>
    <rPh sb="5" eb="6">
      <t>ジュン</t>
    </rPh>
    <rPh sb="7" eb="8">
      <t>キュウ</t>
    </rPh>
    <rPh sb="8" eb="10">
      <t>コウシ</t>
    </rPh>
    <rPh sb="10" eb="11">
      <t>リョウ</t>
    </rPh>
    <phoneticPr fontId="10"/>
  </si>
  <si>
    <t>テキスト在庫一覧（2020.3.31現在）</t>
    <rPh sb="4" eb="6">
      <t>ザイコ</t>
    </rPh>
    <rPh sb="6" eb="8">
      <t>イチラン</t>
    </rPh>
    <rPh sb="18" eb="20">
      <t>ゲンザイ</t>
    </rPh>
    <phoneticPr fontId="33"/>
  </si>
  <si>
    <t>販売用テキスト</t>
    <rPh sb="0" eb="3">
      <t>ハンバイヨウ</t>
    </rPh>
    <phoneticPr fontId="33"/>
  </si>
  <si>
    <t>（価格は税込価格）</t>
    <rPh sb="1" eb="3">
      <t>カカク</t>
    </rPh>
    <rPh sb="4" eb="6">
      <t>ゼイコミ</t>
    </rPh>
    <rPh sb="6" eb="8">
      <t>カカク</t>
    </rPh>
    <phoneticPr fontId="33"/>
  </si>
  <si>
    <t>テキスト名</t>
    <rPh sb="4" eb="5">
      <t>メイ</t>
    </rPh>
    <phoneticPr fontId="33"/>
  </si>
  <si>
    <t>在庫数</t>
    <rPh sb="0" eb="2">
      <t>ザイコ</t>
    </rPh>
    <rPh sb="2" eb="3">
      <t>スウ</t>
    </rPh>
    <phoneticPr fontId="33"/>
  </si>
  <si>
    <t>仕入単価</t>
    <rPh sb="0" eb="2">
      <t>シイレ</t>
    </rPh>
    <rPh sb="2" eb="4">
      <t>タンカ</t>
    </rPh>
    <phoneticPr fontId="33"/>
  </si>
  <si>
    <t>仕入合計</t>
    <rPh sb="0" eb="2">
      <t>シイレ</t>
    </rPh>
    <rPh sb="2" eb="4">
      <t>ゴウケイ</t>
    </rPh>
    <phoneticPr fontId="33"/>
  </si>
  <si>
    <t>販売単価</t>
    <rPh sb="0" eb="2">
      <t>ハンバイ</t>
    </rPh>
    <rPh sb="2" eb="4">
      <t>タンカ</t>
    </rPh>
    <phoneticPr fontId="33"/>
  </si>
  <si>
    <t>販売合計</t>
    <rPh sb="0" eb="2">
      <t>ハンバイ</t>
    </rPh>
    <rPh sb="2" eb="4">
      <t>ゴウケイ</t>
    </rPh>
    <phoneticPr fontId="33"/>
  </si>
  <si>
    <t>・初心者のためのパソコン入門（改訂版）(FPT1801)</t>
    <rPh sb="1" eb="4">
      <t>ショシンシャ</t>
    </rPh>
    <rPh sb="12" eb="14">
      <t>ニュウモン</t>
    </rPh>
    <rPh sb="15" eb="18">
      <t>カイテイバン</t>
    </rPh>
    <phoneticPr fontId="33"/>
  </si>
  <si>
    <t>・初心者のためのExcel 2016 (FPT1604)</t>
    <rPh sb="1" eb="4">
      <t>ショシンシャ</t>
    </rPh>
    <phoneticPr fontId="33"/>
  </si>
  <si>
    <t>・よくわかるWord 2016 応用(FPT1529)</t>
    <rPh sb="16" eb="18">
      <t>オウヨウ</t>
    </rPh>
    <phoneticPr fontId="33"/>
  </si>
  <si>
    <t>合計</t>
    <rPh sb="0" eb="2">
      <t>ゴウケイ</t>
    </rPh>
    <phoneticPr fontId="33"/>
  </si>
  <si>
    <t>・パソコン入門（改訂版）(FPT1801)</t>
    <rPh sb="5" eb="7">
      <t>ニュウモン</t>
    </rPh>
    <rPh sb="8" eb="11">
      <t>カイテイバン</t>
    </rPh>
    <phoneticPr fontId="33"/>
  </si>
  <si>
    <t>・Excel 2016 (FPT1604)</t>
    <phoneticPr fontId="33"/>
  </si>
  <si>
    <t>・Word 2016 応用(FPT1529)</t>
    <rPh sb="11" eb="13">
      <t>オウヨウ</t>
    </rPh>
    <phoneticPr fontId="33"/>
  </si>
  <si>
    <t>ボランテア保険(2020/4～2021/3)</t>
    <rPh sb="5" eb="7">
      <t>ホケン</t>
    </rPh>
    <phoneticPr fontId="10"/>
  </si>
  <si>
    <t>テキスト、仮払い金</t>
    <rPh sb="5" eb="7">
      <t>カリバラ</t>
    </rPh>
    <rPh sb="8" eb="9">
      <t>キン</t>
    </rPh>
    <phoneticPr fontId="10"/>
  </si>
  <si>
    <t>　１．受取利息</t>
    <rPh sb="3" eb="5">
      <t>ウケトリ</t>
    </rPh>
    <rPh sb="5" eb="7">
      <t>リソク</t>
    </rPh>
    <phoneticPr fontId="10"/>
  </si>
  <si>
    <t>　１．営業外費用</t>
    <rPh sb="3" eb="6">
      <t>エイギョウガイ</t>
    </rPh>
    <rPh sb="6" eb="8">
      <t>ヒヨウ</t>
    </rPh>
    <phoneticPr fontId="10"/>
  </si>
  <si>
    <t>租税公課</t>
    <rPh sb="0" eb="2">
      <t>ソゼイ</t>
    </rPh>
    <rPh sb="2" eb="4">
      <t>コウカ</t>
    </rPh>
    <phoneticPr fontId="10"/>
  </si>
  <si>
    <t>未払金等</t>
    <rPh sb="3" eb="4">
      <t>トウ</t>
    </rPh>
    <phoneticPr fontId="10"/>
  </si>
  <si>
    <t>未払金</t>
    <rPh sb="0" eb="3">
      <t>ミハライキン</t>
    </rPh>
    <phoneticPr fontId="10"/>
  </si>
  <si>
    <t>３月分交通費</t>
    <rPh sb="1" eb="2">
      <t>ガツ</t>
    </rPh>
    <rPh sb="2" eb="3">
      <t>ブン</t>
    </rPh>
    <rPh sb="3" eb="6">
      <t>コウツウヒ</t>
    </rPh>
    <phoneticPr fontId="10"/>
  </si>
  <si>
    <t>普通預金　三菱ＵＦＪ銀行</t>
    <rPh sb="0" eb="2">
      <t>フツウ</t>
    </rPh>
    <rPh sb="5" eb="7">
      <t>ミツビシ</t>
    </rPh>
    <rPh sb="10" eb="12">
      <t>ギンコウ</t>
    </rPh>
    <phoneticPr fontId="10"/>
  </si>
  <si>
    <t>普通預金　ゆうちょ今池支店</t>
    <rPh sb="0" eb="2">
      <t>フツウ</t>
    </rPh>
    <rPh sb="2" eb="4">
      <t>ヨキン</t>
    </rPh>
    <rPh sb="9" eb="11">
      <t>イマイケ</t>
    </rPh>
    <rPh sb="11" eb="13">
      <t>シテン</t>
    </rPh>
    <phoneticPr fontId="4"/>
  </si>
  <si>
    <t>前払い費用</t>
    <rPh sb="0" eb="2">
      <t>マエバラ</t>
    </rPh>
    <rPh sb="3" eb="5">
      <t>ヒヨウ</t>
    </rPh>
    <phoneticPr fontId="10"/>
  </si>
  <si>
    <t>仮払金（ボランテイア保険　令和２年分）</t>
    <rPh sb="0" eb="2">
      <t>カリバライ</t>
    </rPh>
    <rPh sb="2" eb="3">
      <t>キン</t>
    </rPh>
    <rPh sb="10" eb="12">
      <t>ホケン</t>
    </rPh>
    <rPh sb="13" eb="15">
      <t>レイワ</t>
    </rPh>
    <rPh sb="16" eb="18">
      <t>ネンブン</t>
    </rPh>
    <phoneticPr fontId="10"/>
  </si>
  <si>
    <t>前払費用</t>
    <rPh sb="0" eb="2">
      <t>マエバラ</t>
    </rPh>
    <rPh sb="2" eb="4">
      <t>ヒヨウ</t>
    </rPh>
    <phoneticPr fontId="10"/>
  </si>
  <si>
    <t>エムアールシー(今池教室分)</t>
    <rPh sb="8" eb="10">
      <t>イマイケ</t>
    </rPh>
    <rPh sb="10" eb="12">
      <t>キョウシツ</t>
    </rPh>
    <rPh sb="12" eb="13">
      <t>ブン</t>
    </rPh>
    <phoneticPr fontId="4"/>
  </si>
  <si>
    <t>　　</t>
    <phoneticPr fontId="10"/>
  </si>
  <si>
    <t>講習会テキスト（在庫分）</t>
    <rPh sb="0" eb="3">
      <t>コウシュウカイ</t>
    </rPh>
    <rPh sb="8" eb="10">
      <t>ザイコ</t>
    </rPh>
    <rPh sb="10" eb="11">
      <t>ブン</t>
    </rPh>
    <phoneticPr fontId="10"/>
  </si>
  <si>
    <t>在庫分</t>
    <rPh sb="0" eb="2">
      <t>ザイコ</t>
    </rPh>
    <rPh sb="2" eb="3">
      <t>ブン</t>
    </rPh>
    <phoneticPr fontId="10"/>
  </si>
  <si>
    <t>3月分プリンター用紙等</t>
    <rPh sb="1" eb="2">
      <t>ガツ</t>
    </rPh>
    <rPh sb="2" eb="3">
      <t>ブン</t>
    </rPh>
    <rPh sb="8" eb="10">
      <t>ヨウシ</t>
    </rPh>
    <rPh sb="10" eb="11">
      <t>トウ</t>
    </rPh>
    <phoneticPr fontId="10"/>
  </si>
  <si>
    <t>講習会テキスト</t>
    <rPh sb="0" eb="3">
      <t>コウシュウカイ</t>
    </rPh>
    <phoneticPr fontId="10"/>
  </si>
  <si>
    <t>令和2年03月31日現在</t>
    <rPh sb="0" eb="2">
      <t>レイワ</t>
    </rPh>
    <rPh sb="3" eb="4">
      <t>ネン</t>
    </rPh>
    <rPh sb="10" eb="12">
      <t>ゲンザイ</t>
    </rPh>
    <phoneticPr fontId="6"/>
  </si>
  <si>
    <t>3月分Ｐ検準２級講師料</t>
    <rPh sb="1" eb="2">
      <t>ガツ</t>
    </rPh>
    <rPh sb="2" eb="3">
      <t>ブン</t>
    </rPh>
    <rPh sb="4" eb="5">
      <t>ケン</t>
    </rPh>
    <rPh sb="5" eb="6">
      <t>ジュン</t>
    </rPh>
    <rPh sb="7" eb="8">
      <t>キュウ</t>
    </rPh>
    <rPh sb="8" eb="10">
      <t>コウシ</t>
    </rPh>
    <rPh sb="10" eb="11">
      <t>リョウ</t>
    </rPh>
    <phoneticPr fontId="10"/>
  </si>
  <si>
    <t>3月分交通費</t>
    <rPh sb="1" eb="2">
      <t>ガツ</t>
    </rPh>
    <rPh sb="2" eb="3">
      <t>ブン</t>
    </rPh>
    <rPh sb="3" eb="6">
      <t>コウツウヒ</t>
    </rPh>
    <phoneticPr fontId="10"/>
  </si>
  <si>
    <t>ﾌﾟﾛｼﾞｪｸﾀｰ、エアコン、イス等</t>
    <rPh sb="17" eb="18">
      <t>トウ</t>
    </rPh>
    <phoneticPr fontId="10"/>
  </si>
  <si>
    <t>新聞図書費（事務用品）</t>
    <rPh sb="0" eb="2">
      <t>シンブン</t>
    </rPh>
    <rPh sb="2" eb="5">
      <t>トショヒ</t>
    </rPh>
    <rPh sb="6" eb="8">
      <t>ジム</t>
    </rPh>
    <rPh sb="8" eb="10">
      <t>ヨウヒン</t>
    </rPh>
    <phoneticPr fontId="10"/>
  </si>
  <si>
    <t>町内会費</t>
    <rPh sb="0" eb="2">
      <t>チョウナイ</t>
    </rPh>
    <rPh sb="2" eb="3">
      <t>カイ</t>
    </rPh>
    <rPh sb="3" eb="4">
      <t>ヒ</t>
    </rPh>
    <phoneticPr fontId="10"/>
  </si>
  <si>
    <t>47：53で按分</t>
    <rPh sb="6" eb="8">
      <t>アンブン</t>
    </rPh>
    <phoneticPr fontId="10"/>
  </si>
  <si>
    <t>未払金</t>
    <rPh sb="0" eb="3">
      <t>ミハライキン</t>
    </rPh>
    <phoneticPr fontId="10"/>
  </si>
  <si>
    <t>3月分プリンター用紙</t>
    <rPh sb="1" eb="2">
      <t>ガツ</t>
    </rPh>
    <rPh sb="2" eb="3">
      <t>ブン</t>
    </rPh>
    <rPh sb="8" eb="10">
      <t>ヨウシ</t>
    </rPh>
    <phoneticPr fontId="10"/>
  </si>
  <si>
    <t>先期分差異</t>
    <rPh sb="0" eb="2">
      <t>センキ</t>
    </rPh>
    <rPh sb="2" eb="3">
      <t>ブン</t>
    </rPh>
    <rPh sb="3" eb="5">
      <t>サイ</t>
    </rPh>
    <phoneticPr fontId="10"/>
  </si>
  <si>
    <t>3月分プリンター用紙等（Ａ３）</t>
    <rPh sb="1" eb="2">
      <t>ガツ</t>
    </rPh>
    <rPh sb="2" eb="3">
      <t>ブン</t>
    </rPh>
    <rPh sb="8" eb="10">
      <t>ヨウシ</t>
    </rPh>
    <rPh sb="10" eb="11">
      <t>トウ</t>
    </rPh>
    <phoneticPr fontId="10"/>
  </si>
  <si>
    <t>3月分プリンター用紙等（Ａ４）</t>
    <rPh sb="1" eb="2">
      <t>ガツ</t>
    </rPh>
    <rPh sb="2" eb="3">
      <t>ブン</t>
    </rPh>
    <rPh sb="8" eb="10">
      <t>ヨウシ</t>
    </rPh>
    <rPh sb="10" eb="11">
      <t>トウ</t>
    </rPh>
    <phoneticPr fontId="10"/>
  </si>
  <si>
    <t>3月分プりンターインク</t>
    <rPh sb="1" eb="2">
      <t>ガツ</t>
    </rPh>
    <rPh sb="2" eb="3">
      <t>ブン</t>
    </rPh>
    <phoneticPr fontId="10"/>
  </si>
  <si>
    <t>OFFICE365</t>
    <phoneticPr fontId="10"/>
  </si>
  <si>
    <t>3月分プリンターインク等</t>
    <rPh sb="1" eb="2">
      <t>ガツ</t>
    </rPh>
    <rPh sb="2" eb="3">
      <t>ブン</t>
    </rPh>
    <rPh sb="11" eb="12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</si>
</sst>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_);[Red]\(0\)"/>
    <numFmt numFmtId="178" formatCode="0.0"/>
    <numFmt numFmtId="179" formatCode="0.0%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9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0" fontId="7" fillId="0" borderId="0" xfId="2" applyFont="1"/>
    <xf numFmtId="49" fontId="7" fillId="0" borderId="0" xfId="2" applyNumberFormat="1" applyFont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11" fillId="0" borderId="0" xfId="3" applyFont="1" applyAlignment="1">
      <alignment vertical="center"/>
    </xf>
    <xf numFmtId="0" fontId="14" fillId="0" borderId="22" xfId="3" applyFont="1" applyBorder="1" applyAlignment="1">
      <alignment vertical="center"/>
    </xf>
    <xf numFmtId="0" fontId="15" fillId="0" borderId="23" xfId="3" applyFont="1" applyBorder="1" applyAlignment="1">
      <alignment vertical="center"/>
    </xf>
    <xf numFmtId="0" fontId="15" fillId="0" borderId="24" xfId="3" applyFont="1" applyBorder="1" applyAlignment="1">
      <alignment vertical="center"/>
    </xf>
    <xf numFmtId="38" fontId="15" fillId="0" borderId="22" xfId="4" applyFont="1" applyBorder="1" applyAlignment="1">
      <alignment vertical="center"/>
    </xf>
    <xf numFmtId="38" fontId="15" fillId="0" borderId="25" xfId="4" applyFont="1" applyBorder="1" applyAlignment="1">
      <alignment vertical="center"/>
    </xf>
    <xf numFmtId="0" fontId="12" fillId="0" borderId="0" xfId="3" applyFont="1" applyAlignment="1">
      <alignment vertical="center"/>
    </xf>
    <xf numFmtId="0" fontId="15" fillId="0" borderId="3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9" xfId="3" applyFont="1" applyBorder="1" applyAlignment="1">
      <alignment vertical="center"/>
    </xf>
    <xf numFmtId="38" fontId="15" fillId="0" borderId="3" xfId="4" applyFont="1" applyBorder="1" applyAlignment="1">
      <alignment vertical="center"/>
    </xf>
    <xf numFmtId="38" fontId="15" fillId="0" borderId="26" xfId="4" applyFont="1" applyBorder="1" applyAlignment="1">
      <alignment vertical="center"/>
    </xf>
    <xf numFmtId="38" fontId="0" fillId="0" borderId="0" xfId="5" applyNumberFormat="1" applyFont="1" applyProtection="1"/>
    <xf numFmtId="38" fontId="14" fillId="0" borderId="27" xfId="4" applyFont="1" applyBorder="1" applyAlignment="1">
      <alignment vertical="center"/>
    </xf>
    <xf numFmtId="38" fontId="14" fillId="0" borderId="3" xfId="4" applyFont="1" applyBorder="1" applyAlignment="1">
      <alignment vertical="center"/>
    </xf>
    <xf numFmtId="38" fontId="15" fillId="0" borderId="27" xfId="4" applyFont="1" applyBorder="1" applyAlignment="1">
      <alignment vertical="center"/>
    </xf>
    <xf numFmtId="3" fontId="15" fillId="0" borderId="9" xfId="3" applyNumberFormat="1" applyFont="1" applyBorder="1" applyAlignment="1">
      <alignment vertical="center"/>
    </xf>
    <xf numFmtId="0" fontId="14" fillId="0" borderId="3" xfId="3" applyFont="1" applyBorder="1" applyAlignment="1">
      <alignment vertical="center"/>
    </xf>
    <xf numFmtId="38" fontId="0" fillId="0" borderId="0" xfId="5" quotePrefix="1" applyNumberFormat="1" applyFont="1"/>
    <xf numFmtId="38" fontId="14" fillId="0" borderId="26" xfId="4" applyFont="1" applyBorder="1" applyAlignment="1">
      <alignment vertical="center"/>
    </xf>
    <xf numFmtId="0" fontId="15" fillId="0" borderId="28" xfId="3" applyFont="1" applyBorder="1" applyAlignment="1">
      <alignment vertical="center"/>
    </xf>
    <xf numFmtId="0" fontId="15" fillId="0" borderId="29" xfId="3" applyFont="1" applyBorder="1" applyAlignment="1">
      <alignment vertical="center"/>
    </xf>
    <xf numFmtId="0" fontId="15" fillId="0" borderId="30" xfId="3" applyFont="1" applyBorder="1" applyAlignment="1">
      <alignment vertical="center"/>
    </xf>
    <xf numFmtId="38" fontId="15" fillId="0" borderId="13" xfId="4" applyFont="1" applyBorder="1" applyAlignment="1">
      <alignment vertical="center"/>
    </xf>
    <xf numFmtId="38" fontId="16" fillId="0" borderId="13" xfId="4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38" fontId="0" fillId="0" borderId="0" xfId="5" applyNumberFormat="1" applyFont="1" applyBorder="1" applyProtection="1"/>
    <xf numFmtId="38" fontId="0" fillId="0" borderId="0" xfId="5" quotePrefix="1" applyNumberFormat="1" applyFont="1" applyBorder="1"/>
    <xf numFmtId="38" fontId="15" fillId="0" borderId="28" xfId="4" applyFont="1" applyBorder="1" applyAlignment="1">
      <alignment vertical="center"/>
    </xf>
    <xf numFmtId="38" fontId="14" fillId="0" borderId="13" xfId="4" applyFont="1" applyBorder="1" applyAlignment="1">
      <alignment vertical="center"/>
    </xf>
    <xf numFmtId="49" fontId="8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49" fontId="8" fillId="0" borderId="0" xfId="2" applyNumberFormat="1" applyFont="1" applyAlignment="1"/>
    <xf numFmtId="49" fontId="6" fillId="0" borderId="0" xfId="2" applyNumberFormat="1" applyFont="1" applyAlignment="1"/>
    <xf numFmtId="49" fontId="7" fillId="0" borderId="0" xfId="2" applyNumberFormat="1" applyFont="1" applyBorder="1"/>
    <xf numFmtId="0" fontId="0" fillId="0" borderId="0" xfId="0" applyBorder="1">
      <alignment vertical="center"/>
    </xf>
    <xf numFmtId="38" fontId="17" fillId="0" borderId="22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left" vertical="center"/>
    </xf>
    <xf numFmtId="176" fontId="18" fillId="0" borderId="1" xfId="1" applyNumberFormat="1" applyFont="1" applyFill="1" applyBorder="1" applyAlignment="1">
      <alignment horizontal="center" vertical="center"/>
    </xf>
    <xf numFmtId="176" fontId="18" fillId="0" borderId="4" xfId="1" applyNumberFormat="1" applyFont="1" applyFill="1" applyBorder="1" applyAlignment="1">
      <alignment horizontal="center" vertical="center"/>
    </xf>
    <xf numFmtId="176" fontId="18" fillId="0" borderId="5" xfId="1" applyNumberFormat="1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left" vertical="center" indent="1"/>
    </xf>
    <xf numFmtId="38" fontId="17" fillId="0" borderId="0" xfId="1" applyFont="1" applyFill="1" applyBorder="1" applyAlignment="1">
      <alignment horizontal="left" vertical="center" indent="1"/>
    </xf>
    <xf numFmtId="176" fontId="18" fillId="0" borderId="2" xfId="1" applyNumberFormat="1" applyFont="1" applyFill="1" applyBorder="1" applyAlignment="1">
      <alignment horizontal="center" vertical="center"/>
    </xf>
    <xf numFmtId="176" fontId="18" fillId="0" borderId="6" xfId="1" applyNumberFormat="1" applyFont="1" applyFill="1" applyBorder="1" applyAlignment="1">
      <alignment horizontal="center" vertical="center"/>
    </xf>
    <xf numFmtId="176" fontId="18" fillId="0" borderId="7" xfId="1" applyNumberFormat="1" applyFont="1" applyFill="1" applyBorder="1" applyAlignment="1">
      <alignment horizontal="center" vertical="center"/>
    </xf>
    <xf numFmtId="176" fontId="18" fillId="0" borderId="8" xfId="1" applyNumberFormat="1" applyFont="1" applyFill="1" applyBorder="1" applyAlignment="1">
      <alignment horizontal="center" vertical="center"/>
    </xf>
    <xf numFmtId="38" fontId="19" fillId="0" borderId="3" xfId="1" applyFont="1" applyFill="1" applyBorder="1" applyAlignment="1">
      <alignment horizontal="left" vertical="center" indent="2"/>
    </xf>
    <xf numFmtId="38" fontId="19" fillId="0" borderId="0" xfId="1" applyFont="1" applyFill="1" applyBorder="1" applyAlignment="1">
      <alignment horizontal="left" vertical="center" indent="2"/>
    </xf>
    <xf numFmtId="176" fontId="18" fillId="0" borderId="2" xfId="1" applyNumberFormat="1" applyFont="1" applyFill="1" applyBorder="1" applyAlignment="1">
      <alignment horizontal="right"/>
    </xf>
    <xf numFmtId="176" fontId="18" fillId="0" borderId="8" xfId="1" applyNumberFormat="1" applyFont="1" applyFill="1" applyBorder="1">
      <alignment vertical="center"/>
    </xf>
    <xf numFmtId="176" fontId="18" fillId="0" borderId="9" xfId="1" applyNumberFormat="1" applyFont="1" applyFill="1" applyBorder="1" applyAlignment="1">
      <alignment vertical="center" wrapText="1" shrinkToFit="1"/>
    </xf>
    <xf numFmtId="38" fontId="20" fillId="0" borderId="3" xfId="1" applyFont="1" applyFill="1" applyBorder="1" applyAlignment="1">
      <alignment horizontal="left" vertical="center"/>
    </xf>
    <xf numFmtId="38" fontId="20" fillId="0" borderId="0" xfId="1" applyFont="1" applyFill="1" applyBorder="1" applyAlignment="1">
      <alignment horizontal="left" vertical="center"/>
    </xf>
    <xf numFmtId="38" fontId="19" fillId="0" borderId="3" xfId="1" applyFont="1" applyFill="1" applyBorder="1" applyAlignment="1">
      <alignment horizontal="left" vertical="center"/>
    </xf>
    <xf numFmtId="38" fontId="19" fillId="0" borderId="0" xfId="1" applyFont="1" applyFill="1" applyBorder="1" applyAlignment="1">
      <alignment horizontal="left" vertical="center"/>
    </xf>
    <xf numFmtId="176" fontId="18" fillId="0" borderId="7" xfId="1" applyNumberFormat="1" applyFont="1" applyFill="1" applyBorder="1" applyAlignment="1">
      <alignment vertical="center" wrapText="1" shrinkToFit="1"/>
    </xf>
    <xf numFmtId="38" fontId="17" fillId="0" borderId="32" xfId="1" applyFont="1" applyFill="1" applyBorder="1" applyAlignment="1">
      <alignment horizontal="left" vertical="center" indent="2"/>
    </xf>
    <xf numFmtId="38" fontId="17" fillId="0" borderId="0" xfId="1" applyFont="1" applyFill="1" applyBorder="1" applyAlignment="1">
      <alignment horizontal="left" vertical="center" indent="2"/>
    </xf>
    <xf numFmtId="176" fontId="18" fillId="0" borderId="35" xfId="1" applyNumberFormat="1" applyFont="1" applyFill="1" applyBorder="1" applyAlignment="1">
      <alignment horizontal="right"/>
    </xf>
    <xf numFmtId="176" fontId="18" fillId="0" borderId="14" xfId="1" applyNumberFormat="1" applyFont="1" applyFill="1" applyBorder="1">
      <alignment vertical="center"/>
    </xf>
    <xf numFmtId="176" fontId="18" fillId="0" borderId="17" xfId="1" applyNumberFormat="1" applyFont="1" applyFill="1" applyBorder="1" applyAlignment="1">
      <alignment vertical="center" wrapText="1" shrinkToFit="1"/>
    </xf>
    <xf numFmtId="38" fontId="17" fillId="0" borderId="3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176" fontId="18" fillId="0" borderId="6" xfId="1" applyNumberFormat="1" applyFont="1" applyFill="1" applyBorder="1">
      <alignment vertical="center"/>
    </xf>
    <xf numFmtId="38" fontId="17" fillId="0" borderId="3" xfId="1" applyFont="1" applyFill="1" applyBorder="1" applyAlignment="1">
      <alignment horizontal="left" vertical="center" indent="2"/>
    </xf>
    <xf numFmtId="38" fontId="18" fillId="0" borderId="3" xfId="1" applyFont="1" applyFill="1" applyBorder="1" applyAlignment="1">
      <alignment horizontal="left" vertical="center" indent="3"/>
    </xf>
    <xf numFmtId="38" fontId="18" fillId="0" borderId="0" xfId="1" applyFont="1" applyFill="1" applyBorder="1" applyAlignment="1">
      <alignment horizontal="left" vertical="center" indent="3"/>
    </xf>
    <xf numFmtId="176" fontId="18" fillId="0" borderId="3" xfId="1" applyNumberFormat="1" applyFont="1" applyFill="1" applyBorder="1" applyAlignment="1" applyProtection="1">
      <alignment horizontal="right"/>
    </xf>
    <xf numFmtId="176" fontId="18" fillId="0" borderId="14" xfId="1" applyNumberFormat="1" applyFont="1" applyFill="1" applyBorder="1" applyAlignment="1">
      <alignment horizontal="right"/>
    </xf>
    <xf numFmtId="176" fontId="18" fillId="0" borderId="18" xfId="1" applyNumberFormat="1" applyFont="1" applyFill="1" applyBorder="1" applyAlignment="1">
      <alignment vertical="center" wrapText="1" shrinkToFit="1"/>
    </xf>
    <xf numFmtId="176" fontId="18" fillId="0" borderId="2" xfId="1" applyNumberFormat="1" applyFont="1" applyFill="1" applyBorder="1" applyAlignment="1">
      <alignment horizontal="right" vertical="center"/>
    </xf>
    <xf numFmtId="176" fontId="18" fillId="0" borderId="6" xfId="1" applyNumberFormat="1" applyFont="1" applyFill="1" applyBorder="1" applyAlignment="1">
      <alignment horizontal="right" vertical="center"/>
    </xf>
    <xf numFmtId="38" fontId="17" fillId="0" borderId="34" xfId="1" applyFont="1" applyFill="1" applyBorder="1" applyAlignment="1">
      <alignment horizontal="left" vertical="center"/>
    </xf>
    <xf numFmtId="176" fontId="18" fillId="0" borderId="35" xfId="1" applyNumberFormat="1" applyFont="1" applyFill="1" applyBorder="1" applyAlignment="1">
      <alignment horizontal="right" vertical="center"/>
    </xf>
    <xf numFmtId="176" fontId="18" fillId="0" borderId="14" xfId="1" applyNumberFormat="1" applyFont="1" applyFill="1" applyBorder="1" applyAlignment="1">
      <alignment horizontal="right" vertical="center"/>
    </xf>
    <xf numFmtId="176" fontId="18" fillId="0" borderId="18" xfId="1" applyNumberFormat="1" applyFont="1" applyFill="1" applyBorder="1" applyAlignment="1">
      <alignment horizontal="right" vertical="center"/>
    </xf>
    <xf numFmtId="38" fontId="18" fillId="0" borderId="3" xfId="1" applyFont="1" applyFill="1" applyBorder="1" applyAlignment="1">
      <alignment horizontal="left" vertical="center" indent="2"/>
    </xf>
    <xf numFmtId="38" fontId="18" fillId="0" borderId="0" xfId="1" applyFont="1" applyFill="1" applyBorder="1" applyAlignment="1">
      <alignment horizontal="left" vertical="center" indent="2"/>
    </xf>
    <xf numFmtId="38" fontId="18" fillId="0" borderId="34" xfId="1" applyFont="1" applyFill="1" applyBorder="1" applyAlignment="1">
      <alignment horizontal="left" vertical="center"/>
    </xf>
    <xf numFmtId="38" fontId="18" fillId="0" borderId="0" xfId="1" applyFont="1" applyFill="1" applyBorder="1" applyAlignment="1">
      <alignment horizontal="left" vertical="center"/>
    </xf>
    <xf numFmtId="38" fontId="17" fillId="0" borderId="34" xfId="1" applyFont="1" applyFill="1" applyBorder="1" applyAlignment="1">
      <alignment horizontal="left" vertical="center" indent="1"/>
    </xf>
    <xf numFmtId="176" fontId="18" fillId="0" borderId="18" xfId="1" applyNumberFormat="1" applyFont="1" applyFill="1" applyBorder="1" applyAlignment="1">
      <alignment horizontal="right"/>
    </xf>
    <xf numFmtId="38" fontId="19" fillId="0" borderId="0" xfId="1" applyFont="1" applyFill="1" applyBorder="1" applyAlignment="1">
      <alignment horizontal="left" vertical="center" indent="1"/>
    </xf>
    <xf numFmtId="38" fontId="20" fillId="0" borderId="0" xfId="1" applyFont="1" applyFill="1" applyBorder="1" applyAlignment="1">
      <alignment horizontal="left" vertical="center" indent="1"/>
    </xf>
    <xf numFmtId="38" fontId="17" fillId="0" borderId="0" xfId="1" applyFont="1" applyFill="1" applyBorder="1" applyAlignment="1">
      <alignment horizontal="left" indent="1"/>
    </xf>
    <xf numFmtId="176" fontId="18" fillId="0" borderId="35" xfId="1" applyNumberFormat="1" applyFont="1" applyFill="1" applyBorder="1" applyAlignment="1"/>
    <xf numFmtId="176" fontId="18" fillId="0" borderId="14" xfId="1" applyNumberFormat="1" applyFont="1" applyFill="1" applyBorder="1" applyAlignment="1"/>
    <xf numFmtId="176" fontId="18" fillId="0" borderId="18" xfId="1" applyNumberFormat="1" applyFont="1" applyFill="1" applyBorder="1" applyAlignment="1"/>
    <xf numFmtId="176" fontId="18" fillId="0" borderId="36" xfId="1" applyNumberFormat="1" applyFont="1" applyFill="1" applyBorder="1" applyAlignment="1"/>
    <xf numFmtId="176" fontId="18" fillId="0" borderId="16" xfId="1" applyNumberFormat="1" applyFont="1" applyFill="1" applyBorder="1" applyAlignment="1"/>
    <xf numFmtId="176" fontId="18" fillId="0" borderId="32" xfId="1" applyNumberFormat="1" applyFont="1" applyFill="1" applyBorder="1" applyAlignment="1"/>
    <xf numFmtId="176" fontId="18" fillId="0" borderId="15" xfId="1" applyNumberFormat="1" applyFont="1" applyFill="1" applyBorder="1" applyAlignment="1"/>
    <xf numFmtId="176" fontId="18" fillId="0" borderId="37" xfId="1" applyNumberFormat="1" applyFont="1" applyFill="1" applyBorder="1" applyAlignment="1"/>
    <xf numFmtId="176" fontId="18" fillId="0" borderId="19" xfId="1" applyNumberFormat="1" applyFont="1" applyFill="1" applyBorder="1" applyAlignment="1"/>
    <xf numFmtId="176" fontId="18" fillId="0" borderId="20" xfId="1" applyNumberFormat="1" applyFont="1" applyFill="1" applyBorder="1" applyAlignment="1"/>
    <xf numFmtId="49" fontId="18" fillId="0" borderId="12" xfId="0" applyNumberFormat="1" applyFont="1" applyBorder="1" applyAlignment="1">
      <alignment horizontal="center" vertical="center"/>
    </xf>
    <xf numFmtId="49" fontId="18" fillId="0" borderId="38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3" fontId="17" fillId="0" borderId="5" xfId="1" applyNumberFormat="1" applyFont="1" applyFill="1" applyBorder="1" applyAlignment="1">
      <alignment horizontal="left" vertical="center"/>
    </xf>
    <xf numFmtId="3" fontId="17" fillId="0" borderId="7" xfId="1" applyNumberFormat="1" applyFont="1" applyFill="1" applyBorder="1" applyAlignment="1">
      <alignment horizontal="left" vertical="center"/>
    </xf>
    <xf numFmtId="3" fontId="19" fillId="0" borderId="7" xfId="1" applyNumberFormat="1" applyFont="1" applyFill="1" applyBorder="1" applyAlignment="1">
      <alignment horizontal="left" vertical="center"/>
    </xf>
    <xf numFmtId="3" fontId="20" fillId="0" borderId="7" xfId="1" applyNumberFormat="1" applyFont="1" applyFill="1" applyBorder="1" applyAlignment="1">
      <alignment horizontal="left" vertical="center"/>
    </xf>
    <xf numFmtId="3" fontId="17" fillId="0" borderId="18" xfId="1" applyNumberFormat="1" applyFont="1" applyFill="1" applyBorder="1" applyAlignment="1">
      <alignment horizontal="left" vertical="center"/>
    </xf>
    <xf numFmtId="3" fontId="18" fillId="0" borderId="7" xfId="1" applyNumberFormat="1" applyFont="1" applyFill="1" applyBorder="1" applyAlignment="1">
      <alignment horizontal="left" vertical="center"/>
    </xf>
    <xf numFmtId="3" fontId="18" fillId="0" borderId="18" xfId="1" applyNumberFormat="1" applyFont="1" applyFill="1" applyBorder="1" applyAlignment="1">
      <alignment horizontal="left" vertical="center"/>
    </xf>
    <xf numFmtId="3" fontId="17" fillId="0" borderId="39" xfId="1" applyNumberFormat="1" applyFont="1" applyFill="1" applyBorder="1" applyAlignment="1">
      <alignment horizontal="left" vertical="center"/>
    </xf>
    <xf numFmtId="3" fontId="20" fillId="0" borderId="18" xfId="1" applyNumberFormat="1" applyFont="1" applyFill="1" applyBorder="1" applyAlignment="1">
      <alignment horizontal="left" vertical="center"/>
    </xf>
    <xf numFmtId="3" fontId="17" fillId="0" borderId="18" xfId="1" applyNumberFormat="1" applyFont="1" applyFill="1" applyBorder="1" applyAlignment="1">
      <alignment horizontal="left"/>
    </xf>
    <xf numFmtId="3" fontId="17" fillId="0" borderId="20" xfId="1" applyNumberFormat="1" applyFont="1" applyFill="1" applyBorder="1" applyAlignment="1">
      <alignment horizontal="left"/>
    </xf>
    <xf numFmtId="49" fontId="18" fillId="0" borderId="41" xfId="0" applyNumberFormat="1" applyFont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left" vertical="center"/>
    </xf>
    <xf numFmtId="3" fontId="19" fillId="0" borderId="0" xfId="1" applyNumberFormat="1" applyFont="1" applyFill="1" applyBorder="1" applyAlignment="1">
      <alignment horizontal="left" vertical="center"/>
    </xf>
    <xf numFmtId="3" fontId="20" fillId="0" borderId="0" xfId="1" applyNumberFormat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3" fontId="17" fillId="0" borderId="0" xfId="1" applyNumberFormat="1" applyFont="1" applyFill="1" applyBorder="1" applyAlignment="1">
      <alignment horizontal="left"/>
    </xf>
    <xf numFmtId="38" fontId="21" fillId="0" borderId="3" xfId="1" applyFont="1" applyFill="1" applyBorder="1" applyAlignment="1">
      <alignment horizontal="left" vertical="center" indent="2"/>
    </xf>
    <xf numFmtId="49" fontId="22" fillId="0" borderId="33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33" xfId="0" applyBorder="1">
      <alignment vertical="center"/>
    </xf>
    <xf numFmtId="0" fontId="0" fillId="0" borderId="41" xfId="0" applyBorder="1">
      <alignment vertical="center"/>
    </xf>
    <xf numFmtId="0" fontId="0" fillId="0" borderId="10" xfId="0" applyBorder="1">
      <alignment vertical="center"/>
    </xf>
    <xf numFmtId="38" fontId="0" fillId="0" borderId="32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56" xfId="1" applyFont="1" applyBorder="1">
      <alignment vertical="center"/>
    </xf>
    <xf numFmtId="38" fontId="0" fillId="0" borderId="57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49" xfId="1" applyFont="1" applyBorder="1">
      <alignment vertical="center"/>
    </xf>
    <xf numFmtId="38" fontId="17" fillId="0" borderId="3" xfId="1" applyFont="1" applyFill="1" applyBorder="1" applyAlignment="1">
      <alignment horizontal="left" vertical="center"/>
    </xf>
    <xf numFmtId="38" fontId="17" fillId="0" borderId="22" xfId="1" applyFont="1" applyFill="1" applyBorder="1" applyAlignment="1">
      <alignment horizontal="left" vertical="center" indent="1"/>
    </xf>
    <xf numFmtId="38" fontId="17" fillId="0" borderId="59" xfId="1" applyFont="1" applyFill="1" applyBorder="1" applyAlignment="1">
      <alignment horizontal="left" vertical="center" indent="1"/>
    </xf>
    <xf numFmtId="176" fontId="0" fillId="0" borderId="58" xfId="1" applyNumberFormat="1" applyFont="1" applyBorder="1">
      <alignment vertical="center"/>
    </xf>
    <xf numFmtId="176" fontId="0" fillId="0" borderId="19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49" fontId="22" fillId="0" borderId="10" xfId="0" applyNumberFormat="1" applyFont="1" applyBorder="1" applyAlignment="1">
      <alignment horizontal="center" vertical="center" wrapText="1"/>
    </xf>
    <xf numFmtId="177" fontId="23" fillId="0" borderId="4" xfId="1" applyNumberFormat="1" applyFont="1" applyFill="1" applyBorder="1" applyAlignment="1">
      <alignment horizontal="right" vertical="center"/>
    </xf>
    <xf numFmtId="177" fontId="23" fillId="0" borderId="42" xfId="1" applyNumberFormat="1" applyFont="1" applyFill="1" applyBorder="1" applyAlignment="1">
      <alignment horizontal="right" vertical="center"/>
    </xf>
    <xf numFmtId="38" fontId="23" fillId="0" borderId="6" xfId="1" applyNumberFormat="1" applyFont="1" applyFill="1" applyBorder="1" applyAlignment="1">
      <alignment horizontal="right" vertical="center"/>
    </xf>
    <xf numFmtId="38" fontId="23" fillId="0" borderId="43" xfId="1" applyNumberFormat="1" applyFont="1" applyFill="1" applyBorder="1" applyAlignment="1">
      <alignment horizontal="right" vertical="center"/>
    </xf>
    <xf numFmtId="38" fontId="24" fillId="0" borderId="6" xfId="1" applyNumberFormat="1" applyFont="1" applyFill="1" applyBorder="1" applyAlignment="1">
      <alignment horizontal="right" vertical="center"/>
    </xf>
    <xf numFmtId="38" fontId="24" fillId="0" borderId="43" xfId="1" applyNumberFormat="1" applyFont="1" applyFill="1" applyBorder="1" applyAlignment="1">
      <alignment horizontal="right" vertical="center"/>
    </xf>
    <xf numFmtId="38" fontId="25" fillId="0" borderId="6" xfId="1" applyNumberFormat="1" applyFont="1" applyFill="1" applyBorder="1" applyAlignment="1">
      <alignment horizontal="right" vertical="center"/>
    </xf>
    <xf numFmtId="38" fontId="25" fillId="0" borderId="43" xfId="1" applyNumberFormat="1" applyFont="1" applyFill="1" applyBorder="1" applyAlignment="1">
      <alignment horizontal="right" vertical="center"/>
    </xf>
    <xf numFmtId="38" fontId="23" fillId="0" borderId="14" xfId="1" applyNumberFormat="1" applyFont="1" applyFill="1" applyBorder="1" applyAlignment="1">
      <alignment horizontal="right" vertical="center"/>
    </xf>
    <xf numFmtId="38" fontId="23" fillId="0" borderId="44" xfId="1" applyNumberFormat="1" applyFont="1" applyFill="1" applyBorder="1" applyAlignment="1">
      <alignment horizontal="right" vertical="center"/>
    </xf>
    <xf numFmtId="38" fontId="26" fillId="0" borderId="6" xfId="1" applyNumberFormat="1" applyFont="1" applyFill="1" applyBorder="1" applyAlignment="1">
      <alignment horizontal="right" vertical="center"/>
    </xf>
    <xf numFmtId="38" fontId="26" fillId="0" borderId="43" xfId="1" applyNumberFormat="1" applyFont="1" applyFill="1" applyBorder="1" applyAlignment="1">
      <alignment horizontal="right" vertical="center"/>
    </xf>
    <xf numFmtId="38" fontId="26" fillId="0" borderId="14" xfId="1" applyNumberFormat="1" applyFont="1" applyFill="1" applyBorder="1" applyAlignment="1">
      <alignment horizontal="right" vertical="center"/>
    </xf>
    <xf numFmtId="38" fontId="26" fillId="0" borderId="44" xfId="1" applyNumberFormat="1" applyFont="1" applyFill="1" applyBorder="1" applyAlignment="1">
      <alignment horizontal="right" vertical="center"/>
    </xf>
    <xf numFmtId="38" fontId="23" fillId="0" borderId="15" xfId="1" applyNumberFormat="1" applyFont="1" applyFill="1" applyBorder="1" applyAlignment="1">
      <alignment horizontal="right" vertical="center"/>
    </xf>
    <xf numFmtId="176" fontId="23" fillId="0" borderId="14" xfId="1" applyNumberFormat="1" applyFont="1" applyFill="1" applyBorder="1" applyAlignment="1">
      <alignment horizontal="right" vertical="center"/>
    </xf>
    <xf numFmtId="38" fontId="25" fillId="0" borderId="14" xfId="1" applyNumberFormat="1" applyFont="1" applyFill="1" applyBorder="1" applyAlignment="1">
      <alignment horizontal="right" vertical="center"/>
    </xf>
    <xf numFmtId="38" fontId="25" fillId="0" borderId="44" xfId="1" applyNumberFormat="1" applyFont="1" applyFill="1" applyBorder="1" applyAlignment="1">
      <alignment horizontal="right" vertical="center"/>
    </xf>
    <xf numFmtId="38" fontId="23" fillId="0" borderId="14" xfId="1" applyNumberFormat="1" applyFont="1" applyFill="1" applyBorder="1" applyAlignment="1">
      <alignment horizontal="right"/>
    </xf>
    <xf numFmtId="176" fontId="23" fillId="0" borderId="14" xfId="1" applyNumberFormat="1" applyFont="1" applyFill="1" applyBorder="1" applyAlignment="1">
      <alignment horizontal="right"/>
    </xf>
    <xf numFmtId="176" fontId="23" fillId="0" borderId="44" xfId="1" applyNumberFormat="1" applyFont="1" applyFill="1" applyBorder="1" applyAlignment="1">
      <alignment horizontal="right" vertical="center"/>
    </xf>
    <xf numFmtId="176" fontId="23" fillId="0" borderId="16" xfId="1" applyNumberFormat="1" applyFont="1" applyFill="1" applyBorder="1" applyAlignment="1">
      <alignment horizontal="right"/>
    </xf>
    <xf numFmtId="38" fontId="23" fillId="0" borderId="15" xfId="1" applyNumberFormat="1" applyFont="1" applyFill="1" applyBorder="1" applyAlignment="1">
      <alignment horizontal="right"/>
    </xf>
    <xf numFmtId="38" fontId="23" fillId="0" borderId="45" xfId="1" applyNumberFormat="1" applyFont="1" applyFill="1" applyBorder="1" applyAlignment="1">
      <alignment horizontal="right" vertical="center"/>
    </xf>
    <xf numFmtId="38" fontId="23" fillId="0" borderId="19" xfId="1" applyNumberFormat="1" applyFont="1" applyFill="1" applyBorder="1" applyAlignment="1">
      <alignment horizontal="right"/>
    </xf>
    <xf numFmtId="38" fontId="23" fillId="0" borderId="46" xfId="1" applyNumberFormat="1" applyFont="1" applyFill="1" applyBorder="1" applyAlignment="1">
      <alignment horizontal="right" vertical="center"/>
    </xf>
    <xf numFmtId="38" fontId="0" fillId="0" borderId="2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26" xfId="1" applyFont="1" applyBorder="1">
      <alignment vertical="center"/>
    </xf>
    <xf numFmtId="38" fontId="27" fillId="0" borderId="22" xfId="1" applyFont="1" applyFill="1" applyBorder="1" applyAlignment="1">
      <alignment horizontal="left" vertical="center"/>
    </xf>
    <xf numFmtId="38" fontId="27" fillId="0" borderId="3" xfId="1" applyFont="1" applyFill="1" applyBorder="1" applyAlignment="1">
      <alignment horizontal="left" vertical="center" indent="1"/>
    </xf>
    <xf numFmtId="38" fontId="28" fillId="0" borderId="3" xfId="1" applyFont="1" applyFill="1" applyBorder="1" applyAlignment="1">
      <alignment horizontal="left" vertical="center" indent="2"/>
    </xf>
    <xf numFmtId="38" fontId="30" fillId="0" borderId="3" xfId="1" applyFont="1" applyFill="1" applyBorder="1" applyAlignment="1">
      <alignment horizontal="left" vertical="center"/>
    </xf>
    <xf numFmtId="38" fontId="27" fillId="0" borderId="32" xfId="1" applyFont="1" applyFill="1" applyBorder="1" applyAlignment="1">
      <alignment horizontal="left" vertical="center" indent="2"/>
    </xf>
    <xf numFmtId="38" fontId="27" fillId="0" borderId="3" xfId="1" applyFont="1" applyFill="1" applyBorder="1" applyAlignment="1">
      <alignment vertical="center"/>
    </xf>
    <xf numFmtId="38" fontId="27" fillId="0" borderId="3" xfId="1" applyFont="1" applyFill="1" applyBorder="1" applyAlignment="1">
      <alignment horizontal="left" vertical="center" indent="2"/>
    </xf>
    <xf numFmtId="38" fontId="31" fillId="0" borderId="3" xfId="1" applyFont="1" applyFill="1" applyBorder="1" applyAlignment="1">
      <alignment horizontal="left" vertical="center" indent="3"/>
    </xf>
    <xf numFmtId="38" fontId="27" fillId="0" borderId="34" xfId="1" applyFont="1" applyFill="1" applyBorder="1" applyAlignment="1">
      <alignment horizontal="left" vertical="center"/>
    </xf>
    <xf numFmtId="38" fontId="27" fillId="0" borderId="31" xfId="1" applyFont="1" applyFill="1" applyBorder="1" applyAlignment="1">
      <alignment horizontal="left" vertical="center"/>
    </xf>
    <xf numFmtId="38" fontId="31" fillId="0" borderId="3" xfId="1" applyFont="1" applyFill="1" applyBorder="1" applyAlignment="1">
      <alignment horizontal="left" vertical="center" indent="2"/>
    </xf>
    <xf numFmtId="38" fontId="31" fillId="0" borderId="34" xfId="1" applyFont="1" applyFill="1" applyBorder="1" applyAlignment="1">
      <alignment horizontal="left" vertical="center"/>
    </xf>
    <xf numFmtId="38" fontId="27" fillId="0" borderId="34" xfId="1" applyFont="1" applyFill="1" applyBorder="1" applyAlignment="1">
      <alignment horizontal="left" vertical="center" indent="1"/>
    </xf>
    <xf numFmtId="38" fontId="27" fillId="0" borderId="40" xfId="1" applyFont="1" applyFill="1" applyBorder="1" applyAlignment="1">
      <alignment horizontal="left" vertical="center" indent="1"/>
    </xf>
    <xf numFmtId="38" fontId="28" fillId="0" borderId="3" xfId="1" applyFont="1" applyFill="1" applyBorder="1" applyAlignment="1">
      <alignment horizontal="left" vertical="center" indent="1"/>
    </xf>
    <xf numFmtId="38" fontId="30" fillId="0" borderId="32" xfId="1" applyFont="1" applyFill="1" applyBorder="1" applyAlignment="1">
      <alignment horizontal="left" vertical="center" indent="1"/>
    </xf>
    <xf numFmtId="38" fontId="27" fillId="0" borderId="3" xfId="1" applyFont="1" applyFill="1" applyBorder="1" applyAlignment="1">
      <alignment horizontal="left" indent="1"/>
    </xf>
    <xf numFmtId="38" fontId="27" fillId="0" borderId="34" xfId="1" applyFont="1" applyFill="1" applyBorder="1" applyAlignment="1">
      <alignment horizontal="left" indent="1"/>
    </xf>
    <xf numFmtId="38" fontId="27" fillId="0" borderId="28" xfId="1" applyFont="1" applyFill="1" applyBorder="1" applyAlignment="1">
      <alignment horizontal="left" indent="1"/>
    </xf>
    <xf numFmtId="38" fontId="28" fillId="0" borderId="3" xfId="1" applyFont="1" applyFill="1" applyBorder="1" applyAlignment="1">
      <alignment horizontal="left" vertical="center" indent="3"/>
    </xf>
    <xf numFmtId="38" fontId="29" fillId="0" borderId="3" xfId="1" applyFont="1" applyFill="1" applyBorder="1" applyAlignment="1">
      <alignment horizontal="left" vertical="center" indent="3"/>
    </xf>
    <xf numFmtId="0" fontId="0" fillId="0" borderId="7" xfId="0" applyBorder="1">
      <alignment vertical="center"/>
    </xf>
    <xf numFmtId="9" fontId="0" fillId="0" borderId="0" xfId="0" applyNumberFormat="1">
      <alignment vertical="center"/>
    </xf>
    <xf numFmtId="38" fontId="0" fillId="0" borderId="0" xfId="0" applyNumberFormat="1">
      <alignment vertical="center"/>
    </xf>
    <xf numFmtId="9" fontId="0" fillId="0" borderId="0" xfId="6" applyFont="1" applyFill="1" applyBorder="1">
      <alignment vertical="center"/>
    </xf>
    <xf numFmtId="14" fontId="0" fillId="0" borderId="0" xfId="0" applyNumberFormat="1">
      <alignment vertical="center"/>
    </xf>
    <xf numFmtId="0" fontId="0" fillId="0" borderId="14" xfId="0" applyBorder="1">
      <alignment vertical="center"/>
    </xf>
    <xf numFmtId="0" fontId="0" fillId="0" borderId="44" xfId="0" applyBorder="1">
      <alignment vertical="center"/>
    </xf>
    <xf numFmtId="0" fontId="0" fillId="0" borderId="38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5" xfId="0" applyBorder="1">
      <alignment vertical="center"/>
    </xf>
    <xf numFmtId="0" fontId="0" fillId="0" borderId="18" xfId="0" applyBorder="1">
      <alignment vertical="center"/>
    </xf>
    <xf numFmtId="0" fontId="0" fillId="0" borderId="37" xfId="0" applyBorder="1">
      <alignment vertical="center"/>
    </xf>
    <xf numFmtId="0" fontId="0" fillId="0" borderId="56" xfId="0" applyBorder="1">
      <alignment vertical="center"/>
    </xf>
    <xf numFmtId="0" fontId="0" fillId="0" borderId="46" xfId="0" applyBorder="1">
      <alignment vertical="center"/>
    </xf>
    <xf numFmtId="0" fontId="0" fillId="0" borderId="43" xfId="0" applyFill="1" applyBorder="1">
      <alignment vertical="center"/>
    </xf>
    <xf numFmtId="0" fontId="0" fillId="0" borderId="14" xfId="0" applyBorder="1" applyAlignment="1">
      <alignment horizontal="center" vertical="center"/>
    </xf>
    <xf numFmtId="38" fontId="0" fillId="0" borderId="0" xfId="1" applyFont="1">
      <alignment vertical="center"/>
    </xf>
    <xf numFmtId="0" fontId="12" fillId="0" borderId="0" xfId="3" applyFont="1" applyAlignment="1">
      <alignment vertical="center"/>
    </xf>
    <xf numFmtId="0" fontId="0" fillId="0" borderId="64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64" xfId="0" applyBorder="1">
      <alignment vertical="center"/>
    </xf>
    <xf numFmtId="38" fontId="0" fillId="0" borderId="54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5" fillId="0" borderId="0" xfId="3" applyFont="1" applyFill="1" applyBorder="1" applyAlignment="1">
      <alignment vertical="center"/>
    </xf>
    <xf numFmtId="38" fontId="0" fillId="0" borderId="0" xfId="5" applyNumberFormat="1" applyFont="1" applyFill="1" applyBorder="1"/>
    <xf numFmtId="0" fontId="15" fillId="0" borderId="0" xfId="3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8" fontId="0" fillId="0" borderId="65" xfId="1" applyFont="1" applyBorder="1">
      <alignment vertical="center"/>
    </xf>
    <xf numFmtId="38" fontId="0" fillId="0" borderId="63" xfId="1" applyFont="1" applyBorder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178" fontId="0" fillId="0" borderId="0" xfId="0" applyNumberFormat="1" applyFill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Border="1">
      <alignment vertical="center"/>
    </xf>
    <xf numFmtId="38" fontId="0" fillId="2" borderId="51" xfId="1" applyFont="1" applyFill="1" applyBorder="1">
      <alignment vertical="center"/>
    </xf>
    <xf numFmtId="0" fontId="0" fillId="0" borderId="51" xfId="0" applyBorder="1">
      <alignment vertical="center"/>
    </xf>
    <xf numFmtId="38" fontId="0" fillId="0" borderId="32" xfId="1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4" xfId="1" applyFont="1" applyFill="1" applyBorder="1">
      <alignment vertical="center"/>
    </xf>
    <xf numFmtId="38" fontId="0" fillId="0" borderId="16" xfId="1" applyFont="1" applyBorder="1">
      <alignment vertical="center"/>
    </xf>
    <xf numFmtId="38" fontId="0" fillId="0" borderId="66" xfId="1" applyFont="1" applyBorder="1">
      <alignment vertical="center"/>
    </xf>
    <xf numFmtId="38" fontId="0" fillId="0" borderId="68" xfId="1" applyFont="1" applyBorder="1">
      <alignment vertical="center"/>
    </xf>
    <xf numFmtId="38" fontId="0" fillId="0" borderId="69" xfId="1" applyFont="1" applyBorder="1">
      <alignment vertical="center"/>
    </xf>
    <xf numFmtId="0" fontId="0" fillId="0" borderId="36" xfId="0" applyFill="1" applyBorder="1" applyAlignment="1">
      <alignment horizontal="left" vertical="center"/>
    </xf>
    <xf numFmtId="38" fontId="0" fillId="0" borderId="16" xfId="1" applyFont="1" applyFill="1" applyBorder="1">
      <alignment vertical="center"/>
    </xf>
    <xf numFmtId="38" fontId="0" fillId="0" borderId="26" xfId="5" applyNumberFormat="1" applyFont="1" applyBorder="1" applyProtection="1"/>
    <xf numFmtId="38" fontId="0" fillId="0" borderId="27" xfId="5" quotePrefix="1" applyNumberFormat="1" applyFont="1" applyBorder="1"/>
    <xf numFmtId="0" fontId="12" fillId="0" borderId="0" xfId="3" applyFont="1" applyAlignment="1">
      <alignment vertical="center"/>
    </xf>
    <xf numFmtId="3" fontId="17" fillId="0" borderId="39" xfId="1" applyNumberFormat="1" applyFont="1" applyFill="1" applyBorder="1" applyAlignment="1">
      <alignment horizontal="left"/>
    </xf>
    <xf numFmtId="3" fontId="17" fillId="0" borderId="66" xfId="1" applyNumberFormat="1" applyFont="1" applyFill="1" applyBorder="1" applyAlignment="1">
      <alignment horizontal="left"/>
    </xf>
    <xf numFmtId="0" fontId="0" fillId="0" borderId="70" xfId="0" applyBorder="1" applyAlignment="1">
      <alignment horizontal="left" vertical="center"/>
    </xf>
    <xf numFmtId="38" fontId="0" fillId="0" borderId="13" xfId="1" applyFont="1" applyBorder="1">
      <alignment vertical="center"/>
    </xf>
    <xf numFmtId="0" fontId="0" fillId="0" borderId="72" xfId="0" applyBorder="1">
      <alignment vertical="center"/>
    </xf>
    <xf numFmtId="38" fontId="0" fillId="0" borderId="71" xfId="1" applyFont="1" applyBorder="1">
      <alignment vertical="center"/>
    </xf>
    <xf numFmtId="38" fontId="0" fillId="2" borderId="27" xfId="1" applyFont="1" applyFill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38" fontId="0" fillId="0" borderId="33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2" xfId="0" applyFill="1" applyBorder="1" applyAlignment="1">
      <alignment horizontal="left" vertical="center"/>
    </xf>
    <xf numFmtId="0" fontId="0" fillId="0" borderId="74" xfId="0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38" fontId="0" fillId="0" borderId="76" xfId="1" applyFont="1" applyBorder="1">
      <alignment vertical="center"/>
    </xf>
    <xf numFmtId="1" fontId="0" fillId="0" borderId="35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39" xfId="0" applyNumberFormat="1" applyBorder="1">
      <alignment vertical="center"/>
    </xf>
    <xf numFmtId="1" fontId="0" fillId="0" borderId="18" xfId="0" applyNumberFormat="1" applyBorder="1">
      <alignment vertical="center"/>
    </xf>
    <xf numFmtId="1" fontId="0" fillId="0" borderId="37" xfId="0" applyNumberFormat="1" applyBorder="1">
      <alignment vertical="center"/>
    </xf>
    <xf numFmtId="1" fontId="0" fillId="0" borderId="19" xfId="0" applyNumberFormat="1" applyBorder="1">
      <alignment vertical="center"/>
    </xf>
    <xf numFmtId="1" fontId="0" fillId="0" borderId="20" xfId="0" applyNumberFormat="1" applyBorder="1">
      <alignment vertical="center"/>
    </xf>
    <xf numFmtId="0" fontId="0" fillId="0" borderId="5" xfId="0" applyBorder="1">
      <alignment vertical="center"/>
    </xf>
    <xf numFmtId="0" fontId="0" fillId="0" borderId="26" xfId="0" applyBorder="1">
      <alignment vertical="center"/>
    </xf>
    <xf numFmtId="0" fontId="0" fillId="0" borderId="10" xfId="0" applyFill="1" applyBorder="1">
      <alignment vertical="center"/>
    </xf>
    <xf numFmtId="0" fontId="12" fillId="0" borderId="0" xfId="3" applyFont="1" applyAlignment="1">
      <alignment vertical="center"/>
    </xf>
    <xf numFmtId="38" fontId="0" fillId="0" borderId="0" xfId="0" applyNumberFormat="1" applyFill="1" applyBorder="1">
      <alignment vertical="center"/>
    </xf>
    <xf numFmtId="38" fontId="0" fillId="0" borderId="18" xfId="5" quotePrefix="1" applyNumberFormat="1" applyFont="1" applyBorder="1"/>
    <xf numFmtId="0" fontId="0" fillId="0" borderId="67" xfId="0" applyBorder="1">
      <alignment vertical="center"/>
    </xf>
    <xf numFmtId="38" fontId="0" fillId="0" borderId="69" xfId="0" applyNumberFormat="1" applyBorder="1">
      <alignment vertical="center"/>
    </xf>
    <xf numFmtId="38" fontId="0" fillId="0" borderId="20" xfId="5" quotePrefix="1" applyNumberFormat="1" applyFont="1" applyBorder="1"/>
    <xf numFmtId="1" fontId="0" fillId="0" borderId="0" xfId="0" applyNumberFormat="1">
      <alignment vertical="center"/>
    </xf>
    <xf numFmtId="38" fontId="0" fillId="0" borderId="3" xfId="5" applyNumberFormat="1" applyFont="1" applyBorder="1" applyProtection="1"/>
    <xf numFmtId="0" fontId="1" fillId="0" borderId="0" xfId="7">
      <alignment vertical="center"/>
    </xf>
    <xf numFmtId="0" fontId="1" fillId="3" borderId="14" xfId="7" applyFill="1" applyBorder="1" applyAlignment="1">
      <alignment horizontal="center" vertical="center"/>
    </xf>
    <xf numFmtId="0" fontId="1" fillId="0" borderId="14" xfId="7" applyBorder="1">
      <alignment vertical="center"/>
    </xf>
    <xf numFmtId="38" fontId="0" fillId="0" borderId="14" xfId="8" applyFont="1" applyBorder="1">
      <alignment vertical="center"/>
    </xf>
    <xf numFmtId="0" fontId="1" fillId="0" borderId="0" xfId="7" applyBorder="1">
      <alignment vertical="center"/>
    </xf>
    <xf numFmtId="0" fontId="1" fillId="0" borderId="60" xfId="7" applyBorder="1" applyAlignment="1">
      <alignment horizontal="right" vertical="center"/>
    </xf>
    <xf numFmtId="0" fontId="1" fillId="0" borderId="60" xfId="7" applyBorder="1">
      <alignment vertical="center"/>
    </xf>
    <xf numFmtId="38" fontId="1" fillId="0" borderId="60" xfId="7" applyNumberFormat="1" applyBorder="1">
      <alignment vertical="center"/>
    </xf>
    <xf numFmtId="0" fontId="15" fillId="0" borderId="77" xfId="3" applyFont="1" applyBorder="1" applyAlignment="1">
      <alignment vertical="center"/>
    </xf>
    <xf numFmtId="0" fontId="15" fillId="0" borderId="78" xfId="3" applyFont="1" applyBorder="1" applyAlignment="1">
      <alignment vertical="center"/>
    </xf>
    <xf numFmtId="0" fontId="15" fillId="0" borderId="62" xfId="3" applyFont="1" applyBorder="1" applyAlignment="1">
      <alignment vertical="center"/>
    </xf>
    <xf numFmtId="0" fontId="15" fillId="0" borderId="64" xfId="3" applyFont="1" applyBorder="1" applyAlignment="1">
      <alignment vertical="center"/>
    </xf>
    <xf numFmtId="0" fontId="15" fillId="0" borderId="58" xfId="3" applyFont="1" applyBorder="1" applyAlignment="1">
      <alignment vertical="center"/>
    </xf>
    <xf numFmtId="0" fontId="15" fillId="0" borderId="79" xfId="3" applyFont="1" applyBorder="1" applyAlignment="1">
      <alignment vertical="center"/>
    </xf>
    <xf numFmtId="0" fontId="15" fillId="0" borderId="56" xfId="3" applyFont="1" applyBorder="1" applyAlignment="1">
      <alignment vertical="center"/>
    </xf>
    <xf numFmtId="0" fontId="0" fillId="0" borderId="80" xfId="0" applyBorder="1">
      <alignment vertical="center"/>
    </xf>
    <xf numFmtId="0" fontId="0" fillId="0" borderId="78" xfId="0" applyBorder="1">
      <alignment vertical="center"/>
    </xf>
    <xf numFmtId="0" fontId="15" fillId="0" borderId="44" xfId="3" applyFont="1" applyBorder="1" applyAlignment="1">
      <alignment vertical="center"/>
    </xf>
    <xf numFmtId="0" fontId="0" fillId="0" borderId="63" xfId="0" applyBorder="1">
      <alignment vertical="center"/>
    </xf>
    <xf numFmtId="0" fontId="0" fillId="0" borderId="79" xfId="0" applyBorder="1">
      <alignment vertical="center"/>
    </xf>
    <xf numFmtId="0" fontId="0" fillId="0" borderId="76" xfId="0" applyBorder="1">
      <alignment vertical="center"/>
    </xf>
    <xf numFmtId="0" fontId="0" fillId="0" borderId="29" xfId="0" applyBorder="1">
      <alignment vertical="center"/>
    </xf>
    <xf numFmtId="0" fontId="0" fillId="0" borderId="75" xfId="0" applyBorder="1">
      <alignment vertical="center"/>
    </xf>
    <xf numFmtId="0" fontId="12" fillId="0" borderId="0" xfId="3" applyFont="1" applyAlignment="1">
      <alignment vertical="center"/>
    </xf>
    <xf numFmtId="38" fontId="26" fillId="0" borderId="15" xfId="1" applyNumberFormat="1" applyFont="1" applyFill="1" applyBorder="1" applyAlignment="1">
      <alignment horizontal="right" vertical="center"/>
    </xf>
    <xf numFmtId="38" fontId="25" fillId="0" borderId="15" xfId="1" applyNumberFormat="1" applyFont="1" applyFill="1" applyBorder="1" applyAlignment="1">
      <alignment horizontal="right" vertical="center"/>
    </xf>
    <xf numFmtId="0" fontId="12" fillId="0" borderId="0" xfId="3" applyFont="1" applyAlignment="1">
      <alignment vertical="center"/>
    </xf>
    <xf numFmtId="38" fontId="0" fillId="0" borderId="0" xfId="5" quotePrefix="1" applyNumberFormat="1" applyFont="1" applyFill="1" applyBorder="1"/>
    <xf numFmtId="38" fontId="0" fillId="0" borderId="27" xfId="5" applyNumberFormat="1" applyFont="1" applyBorder="1" applyProtection="1"/>
    <xf numFmtId="38" fontId="15" fillId="0" borderId="9" xfId="4" applyFont="1" applyBorder="1" applyAlignment="1">
      <alignment vertical="center"/>
    </xf>
    <xf numFmtId="0" fontId="14" fillId="0" borderId="29" xfId="3" applyFont="1" applyBorder="1" applyAlignment="1">
      <alignment vertical="center"/>
    </xf>
    <xf numFmtId="0" fontId="12" fillId="0" borderId="0" xfId="3" applyFont="1" applyAlignment="1">
      <alignment vertical="center"/>
    </xf>
    <xf numFmtId="0" fontId="12" fillId="0" borderId="9" xfId="3" applyFont="1" applyBorder="1" applyAlignment="1">
      <alignment vertical="center"/>
    </xf>
    <xf numFmtId="0" fontId="36" fillId="0" borderId="0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2" fillId="0" borderId="28" xfId="3" applyFont="1" applyBorder="1" applyAlignment="1">
      <alignment vertical="center"/>
    </xf>
    <xf numFmtId="38" fontId="0" fillId="0" borderId="49" xfId="5" quotePrefix="1" applyNumberFormat="1" applyFont="1" applyFill="1" applyBorder="1"/>
    <xf numFmtId="0" fontId="0" fillId="0" borderId="74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38" fontId="0" fillId="2" borderId="82" xfId="1" applyFont="1" applyFill="1" applyBorder="1">
      <alignment vertical="center"/>
    </xf>
    <xf numFmtId="38" fontId="0" fillId="0" borderId="12" xfId="1" applyFont="1" applyBorder="1" applyAlignment="1">
      <alignment horizontal="center" vertical="center"/>
    </xf>
    <xf numFmtId="38" fontId="0" fillId="2" borderId="31" xfId="1" applyFont="1" applyFill="1" applyBorder="1">
      <alignment vertical="center"/>
    </xf>
    <xf numFmtId="38" fontId="0" fillId="2" borderId="62" xfId="1" applyFont="1" applyFill="1" applyBorder="1">
      <alignment vertical="center"/>
    </xf>
    <xf numFmtId="38" fontId="0" fillId="2" borderId="74" xfId="1" applyFont="1" applyFill="1" applyBorder="1">
      <alignment vertical="center"/>
    </xf>
    <xf numFmtId="38" fontId="0" fillId="0" borderId="62" xfId="1" applyFont="1" applyBorder="1">
      <alignment vertical="center"/>
    </xf>
    <xf numFmtId="0" fontId="0" fillId="0" borderId="62" xfId="0" applyBorder="1">
      <alignment vertical="center"/>
    </xf>
    <xf numFmtId="38" fontId="0" fillId="0" borderId="74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82" xfId="1" applyFont="1" applyBorder="1">
      <alignment vertical="center"/>
    </xf>
    <xf numFmtId="179" fontId="0" fillId="0" borderId="65" xfId="6" applyNumberFormat="1" applyFont="1" applyBorder="1">
      <alignment vertical="center"/>
    </xf>
    <xf numFmtId="179" fontId="0" fillId="0" borderId="63" xfId="6" applyNumberFormat="1" applyFont="1" applyBorder="1">
      <alignment vertical="center"/>
    </xf>
    <xf numFmtId="9" fontId="0" fillId="0" borderId="61" xfId="6" applyFont="1" applyFill="1" applyBorder="1">
      <alignment vertical="center"/>
    </xf>
    <xf numFmtId="0" fontId="12" fillId="0" borderId="0" xfId="3" applyFont="1" applyAlignment="1">
      <alignment vertical="center"/>
    </xf>
    <xf numFmtId="38" fontId="0" fillId="2" borderId="18" xfId="5" quotePrefix="1" applyNumberFormat="1" applyFont="1" applyFill="1" applyBorder="1"/>
    <xf numFmtId="0" fontId="1" fillId="0" borderId="0" xfId="7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1" fillId="3" borderId="48" xfId="7" applyFill="1" applyBorder="1" applyAlignment="1">
      <alignment horizontal="center" vertical="center"/>
    </xf>
    <xf numFmtId="0" fontId="1" fillId="3" borderId="49" xfId="7" applyFill="1" applyBorder="1" applyAlignment="1">
      <alignment horizontal="center" vertical="center"/>
    </xf>
    <xf numFmtId="0" fontId="1" fillId="0" borderId="35" xfId="7" applyBorder="1" applyAlignment="1">
      <alignment horizontal="left" vertical="center"/>
    </xf>
    <xf numFmtId="38" fontId="0" fillId="0" borderId="18" xfId="8" applyFont="1" applyBorder="1">
      <alignment vertical="center"/>
    </xf>
    <xf numFmtId="0" fontId="0" fillId="0" borderId="30" xfId="0" applyBorder="1">
      <alignment vertical="center"/>
    </xf>
    <xf numFmtId="0" fontId="1" fillId="0" borderId="29" xfId="7" applyBorder="1" applyAlignment="1">
      <alignment horizontal="right" vertical="center"/>
    </xf>
    <xf numFmtId="38" fontId="0" fillId="0" borderId="16" xfId="8" applyFont="1" applyBorder="1">
      <alignment vertical="center"/>
    </xf>
    <xf numFmtId="38" fontId="0" fillId="0" borderId="66" xfId="8" applyFont="1" applyBorder="1">
      <alignment vertical="center"/>
    </xf>
    <xf numFmtId="38" fontId="0" fillId="0" borderId="84" xfId="0" applyNumberFormat="1" applyBorder="1">
      <alignment vertical="center"/>
    </xf>
    <xf numFmtId="0" fontId="0" fillId="0" borderId="84" xfId="0" applyBorder="1">
      <alignment vertical="center"/>
    </xf>
    <xf numFmtId="0" fontId="35" fillId="0" borderId="0" xfId="0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34" fillId="0" borderId="0" xfId="0" applyFont="1" applyFill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" fillId="0" borderId="62" xfId="7" applyBorder="1" applyAlignment="1">
      <alignment horizontal="left" vertical="center"/>
    </xf>
    <xf numFmtId="0" fontId="1" fillId="0" borderId="63" xfId="7" applyBorder="1" applyAlignment="1">
      <alignment horizontal="left" vertical="center"/>
    </xf>
    <xf numFmtId="0" fontId="1" fillId="0" borderId="64" xfId="7" applyBorder="1" applyAlignment="1">
      <alignment horizontal="left" vertical="center"/>
    </xf>
    <xf numFmtId="0" fontId="1" fillId="0" borderId="74" xfId="7" applyBorder="1" applyAlignment="1">
      <alignment horizontal="left" vertical="center"/>
    </xf>
    <xf numFmtId="0" fontId="1" fillId="0" borderId="83" xfId="7" applyBorder="1" applyAlignment="1">
      <alignment horizontal="left" vertical="center"/>
    </xf>
    <xf numFmtId="0" fontId="1" fillId="0" borderId="72" xfId="7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1" fillId="0" borderId="0" xfId="7" applyAlignment="1">
      <alignment horizontal="center" vertical="center"/>
    </xf>
    <xf numFmtId="0" fontId="1" fillId="3" borderId="22" xfId="7" applyFill="1" applyBorder="1" applyAlignment="1">
      <alignment horizontal="center" vertical="center"/>
    </xf>
    <xf numFmtId="0" fontId="1" fillId="3" borderId="23" xfId="7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49" fontId="8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44" xfId="3" applyFont="1" applyBorder="1" applyAlignment="1">
      <alignment horizontal="left" vertical="center"/>
    </xf>
    <xf numFmtId="0" fontId="15" fillId="0" borderId="63" xfId="3" applyFont="1" applyBorder="1" applyAlignment="1">
      <alignment horizontal="left" vertical="center"/>
    </xf>
    <xf numFmtId="0" fontId="15" fillId="0" borderId="46" xfId="3" applyFont="1" applyBorder="1" applyAlignment="1">
      <alignment horizontal="left" vertical="center"/>
    </xf>
    <xf numFmtId="0" fontId="15" fillId="0" borderId="81" xfId="3" applyFont="1" applyBorder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12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3" fillId="0" borderId="0" xfId="3" applyAlignment="1">
      <alignment vertical="center"/>
    </xf>
  </cellXfs>
  <cellStyles count="9">
    <cellStyle name="パーセント" xfId="6" builtinId="5"/>
    <cellStyle name="桁区切り" xfId="1" builtinId="6"/>
    <cellStyle name="桁区切り 2" xfId="4"/>
    <cellStyle name="桁区切り 3" xfId="8"/>
    <cellStyle name="標準" xfId="0" builtinId="0"/>
    <cellStyle name="標準 2" xfId="2"/>
    <cellStyle name="標準 3" xfId="3"/>
    <cellStyle name="標準 4" xfId="7"/>
    <cellStyle name="標準_28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0"/>
  <sheetViews>
    <sheetView tabSelected="1" topLeftCell="B22" zoomScale="75" zoomScaleNormal="75" workbookViewId="0">
      <selection activeCell="E92" sqref="E92"/>
    </sheetView>
  </sheetViews>
  <sheetFormatPr defaultRowHeight="13.2"/>
  <cols>
    <col min="1" max="1" width="37" customWidth="1"/>
    <col min="2" max="4" width="17.21875" customWidth="1"/>
    <col min="5" max="5" width="33.33203125" customWidth="1"/>
    <col min="6" max="6" width="3" customWidth="1"/>
    <col min="7" max="9" width="12.88671875" hidden="1" customWidth="1"/>
    <col min="10" max="10" width="3.109375" hidden="1" customWidth="1"/>
    <col min="11" max="13" width="12.88671875" hidden="1" customWidth="1"/>
    <col min="14" max="14" width="9" hidden="1" customWidth="1"/>
    <col min="15" max="15" width="30.88671875" hidden="1" customWidth="1"/>
    <col min="16" max="19" width="10.44140625" hidden="1" customWidth="1"/>
    <col min="20" max="20" width="9.21875" hidden="1" customWidth="1"/>
    <col min="21" max="22" width="10.33203125" hidden="1" customWidth="1"/>
    <col min="23" max="23" width="0" hidden="1" customWidth="1"/>
    <col min="24" max="24" width="3.88671875" customWidth="1"/>
    <col min="27" max="39" width="14.44140625" customWidth="1"/>
  </cols>
  <sheetData>
    <row r="1" spans="1:41">
      <c r="A1" s="45" t="s">
        <v>0</v>
      </c>
      <c r="B1" s="45"/>
      <c r="C1" s="45"/>
      <c r="D1" s="45"/>
      <c r="E1" s="45"/>
      <c r="F1" s="45"/>
      <c r="G1" s="45"/>
      <c r="H1" s="45"/>
      <c r="I1" s="4"/>
      <c r="J1" s="45"/>
      <c r="K1" s="45"/>
      <c r="L1" s="45"/>
      <c r="M1" s="4"/>
      <c r="O1" s="45" t="s">
        <v>0</v>
      </c>
    </row>
    <row r="2" spans="1:41" ht="19.2">
      <c r="A2" s="398" t="s">
        <v>228</v>
      </c>
      <c r="B2" s="398"/>
      <c r="C2" s="398"/>
      <c r="D2" s="398"/>
      <c r="E2" s="398"/>
      <c r="F2" s="42"/>
      <c r="G2" s="44"/>
      <c r="H2" s="44"/>
      <c r="I2" s="44"/>
      <c r="J2" s="44"/>
      <c r="K2" s="44"/>
      <c r="L2" s="44"/>
      <c r="M2" s="44"/>
    </row>
    <row r="3" spans="1:41" ht="13.8" thickBot="1">
      <c r="A3" s="399" t="s">
        <v>142</v>
      </c>
      <c r="B3" s="399"/>
      <c r="C3" s="399"/>
      <c r="D3" s="399"/>
      <c r="E3" s="399"/>
      <c r="F3" s="43"/>
      <c r="G3" s="45"/>
      <c r="H3" s="45"/>
      <c r="I3" s="45"/>
      <c r="J3" s="45"/>
      <c r="K3" s="45"/>
      <c r="L3" s="45"/>
      <c r="M3" s="45"/>
    </row>
    <row r="4" spans="1:41" ht="15" thickBot="1">
      <c r="A4" s="2"/>
      <c r="B4" s="2"/>
      <c r="C4" s="2"/>
      <c r="D4" s="2" t="s">
        <v>1</v>
      </c>
      <c r="G4" s="1" t="s">
        <v>121</v>
      </c>
      <c r="H4" s="4"/>
      <c r="I4" s="3" t="s">
        <v>1</v>
      </c>
      <c r="J4" s="46"/>
      <c r="K4" s="1" t="s">
        <v>103</v>
      </c>
      <c r="L4" s="4"/>
      <c r="M4" s="3" t="s">
        <v>1</v>
      </c>
      <c r="O4" s="2"/>
      <c r="P4" s="400" t="s">
        <v>111</v>
      </c>
      <c r="Q4" s="401"/>
      <c r="R4" s="401"/>
      <c r="S4" s="401"/>
      <c r="T4" s="402"/>
      <c r="U4" s="135" t="s">
        <v>112</v>
      </c>
      <c r="Y4" t="s">
        <v>229</v>
      </c>
    </row>
    <row r="5" spans="1:41" ht="33" customHeight="1" thickBot="1">
      <c r="A5" s="108" t="s">
        <v>2</v>
      </c>
      <c r="B5" s="130" t="s">
        <v>29</v>
      </c>
      <c r="C5" s="130" t="s">
        <v>115</v>
      </c>
      <c r="D5" s="123" t="s">
        <v>10</v>
      </c>
      <c r="E5" s="109" t="s">
        <v>99</v>
      </c>
      <c r="F5" s="110"/>
      <c r="G5" s="131" t="s">
        <v>29</v>
      </c>
      <c r="H5" s="164" t="s">
        <v>115</v>
      </c>
      <c r="I5" s="111" t="s">
        <v>10</v>
      </c>
      <c r="J5" s="110"/>
      <c r="K5" s="131" t="s">
        <v>29</v>
      </c>
      <c r="L5" s="164" t="s">
        <v>115</v>
      </c>
      <c r="M5" s="111" t="s">
        <v>10</v>
      </c>
      <c r="O5" s="108" t="s">
        <v>2</v>
      </c>
      <c r="P5" s="132" t="s">
        <v>104</v>
      </c>
      <c r="Q5" s="133" t="s">
        <v>105</v>
      </c>
      <c r="R5" s="133" t="s">
        <v>106</v>
      </c>
      <c r="S5" s="133" t="s">
        <v>107</v>
      </c>
      <c r="T5" s="133" t="s">
        <v>108</v>
      </c>
      <c r="U5" s="134" t="s">
        <v>109</v>
      </c>
      <c r="V5" s="135" t="s">
        <v>110</v>
      </c>
      <c r="Y5" s="132" t="s">
        <v>160</v>
      </c>
      <c r="Z5" s="134"/>
      <c r="AA5" s="132" t="s">
        <v>144</v>
      </c>
      <c r="AB5" s="133" t="s">
        <v>145</v>
      </c>
      <c r="AC5" s="133" t="s">
        <v>146</v>
      </c>
      <c r="AD5" s="133" t="s">
        <v>147</v>
      </c>
      <c r="AE5" s="133" t="s">
        <v>148</v>
      </c>
      <c r="AF5" s="133" t="s">
        <v>149</v>
      </c>
      <c r="AG5" s="133" t="s">
        <v>150</v>
      </c>
      <c r="AH5" s="133" t="s">
        <v>151</v>
      </c>
      <c r="AI5" s="133" t="s">
        <v>152</v>
      </c>
      <c r="AJ5" s="133" t="s">
        <v>153</v>
      </c>
      <c r="AK5" s="133" t="s">
        <v>154</v>
      </c>
      <c r="AL5" s="133" t="s">
        <v>155</v>
      </c>
      <c r="AM5" s="302"/>
    </row>
    <row r="6" spans="1:41" ht="16.2" customHeight="1" thickBot="1">
      <c r="A6" s="195" t="s">
        <v>131</v>
      </c>
      <c r="B6" s="165"/>
      <c r="C6" s="165"/>
      <c r="D6" s="166"/>
      <c r="E6" s="112"/>
      <c r="F6" s="124"/>
      <c r="G6" s="50"/>
      <c r="H6" s="51"/>
      <c r="I6" s="52"/>
      <c r="J6" s="49"/>
      <c r="K6" s="50"/>
      <c r="L6" s="51"/>
      <c r="M6" s="52"/>
      <c r="O6" s="48" t="s">
        <v>16</v>
      </c>
      <c r="P6" s="136"/>
      <c r="Q6" s="137"/>
      <c r="R6" s="137"/>
      <c r="S6" s="137"/>
      <c r="T6" s="137"/>
      <c r="U6" s="138"/>
      <c r="V6" s="139"/>
      <c r="Y6" s="224" t="s">
        <v>143</v>
      </c>
      <c r="Z6" s="229">
        <v>2</v>
      </c>
      <c r="AA6" s="224">
        <v>8000</v>
      </c>
      <c r="AB6" s="225">
        <v>8000</v>
      </c>
      <c r="AC6" s="225">
        <v>8000</v>
      </c>
      <c r="AD6" s="225">
        <v>8000</v>
      </c>
      <c r="AE6" s="225">
        <v>8000</v>
      </c>
      <c r="AF6" s="225">
        <v>8000</v>
      </c>
      <c r="AG6" s="225">
        <v>8000</v>
      </c>
      <c r="AH6" s="225">
        <v>8000</v>
      </c>
      <c r="AI6" s="225">
        <v>8000</v>
      </c>
      <c r="AJ6" s="225">
        <v>8000</v>
      </c>
      <c r="AK6" s="225">
        <v>8000</v>
      </c>
      <c r="AL6" s="229">
        <v>8000</v>
      </c>
      <c r="AM6" s="135">
        <f>SUM(AA6:AL6)</f>
        <v>96000</v>
      </c>
    </row>
    <row r="7" spans="1:41" ht="16.2" customHeight="1">
      <c r="A7" s="196" t="s">
        <v>3</v>
      </c>
      <c r="B7" s="167"/>
      <c r="C7" s="167"/>
      <c r="D7" s="168"/>
      <c r="E7" s="113"/>
      <c r="F7" s="124"/>
      <c r="G7" s="55"/>
      <c r="H7" s="56"/>
      <c r="I7" s="57"/>
      <c r="J7" s="54"/>
      <c r="K7" s="55"/>
      <c r="L7" s="56"/>
      <c r="M7" s="57"/>
      <c r="O7" s="53" t="s">
        <v>3</v>
      </c>
      <c r="P7" s="140"/>
      <c r="Q7" s="141"/>
      <c r="R7" s="141"/>
      <c r="S7" s="141"/>
      <c r="T7" s="141"/>
      <c r="U7" s="142"/>
      <c r="V7" s="143"/>
      <c r="Y7" s="226" t="s">
        <v>156</v>
      </c>
      <c r="Z7" s="222">
        <v>1</v>
      </c>
      <c r="AA7" s="226">
        <v>5000</v>
      </c>
      <c r="AB7" s="221">
        <v>5000</v>
      </c>
      <c r="AC7" s="221">
        <v>5000</v>
      </c>
      <c r="AD7" s="221">
        <v>5000</v>
      </c>
      <c r="AE7" s="221">
        <v>5000</v>
      </c>
      <c r="AF7" s="221">
        <v>5000</v>
      </c>
      <c r="AG7" s="221">
        <v>5000</v>
      </c>
      <c r="AH7" s="221">
        <v>5000</v>
      </c>
      <c r="AI7" s="221">
        <v>5000</v>
      </c>
      <c r="AJ7" s="221">
        <v>5000</v>
      </c>
      <c r="AK7" s="221">
        <v>5000</v>
      </c>
      <c r="AL7" s="221">
        <v>5000</v>
      </c>
      <c r="AM7" s="216">
        <f>SUM(AA7:AL7)</f>
        <v>60000</v>
      </c>
      <c r="AN7" s="231">
        <v>192000</v>
      </c>
      <c r="AO7">
        <f>AM7+AN7</f>
        <v>252000</v>
      </c>
    </row>
    <row r="8" spans="1:41" ht="16.2" customHeight="1" thickBot="1">
      <c r="A8" s="196" t="s">
        <v>17</v>
      </c>
      <c r="B8" s="167"/>
      <c r="C8" s="167"/>
      <c r="D8" s="168"/>
      <c r="E8" s="113"/>
      <c r="F8" s="124"/>
      <c r="G8" s="55"/>
      <c r="H8" s="58"/>
      <c r="I8" s="57"/>
      <c r="J8" s="54"/>
      <c r="K8" s="55"/>
      <c r="L8" s="58"/>
      <c r="M8" s="57"/>
      <c r="O8" s="53" t="s">
        <v>17</v>
      </c>
      <c r="P8" s="140"/>
      <c r="Q8" s="141"/>
      <c r="R8" s="141"/>
      <c r="S8" s="141"/>
      <c r="T8" s="141"/>
      <c r="U8" s="142"/>
      <c r="V8" s="143"/>
      <c r="Y8" s="226" t="s">
        <v>106</v>
      </c>
      <c r="Z8" s="222">
        <v>1</v>
      </c>
      <c r="AA8" s="226">
        <v>5000</v>
      </c>
      <c r="AB8" s="221">
        <v>5000</v>
      </c>
      <c r="AC8" s="221">
        <v>5000</v>
      </c>
      <c r="AD8" s="221">
        <v>5000</v>
      </c>
      <c r="AE8" s="221">
        <v>5000</v>
      </c>
      <c r="AF8" s="221">
        <v>5000</v>
      </c>
      <c r="AG8" s="221">
        <v>5000</v>
      </c>
      <c r="AH8" s="221">
        <v>5000</v>
      </c>
      <c r="AI8" s="221">
        <v>5000</v>
      </c>
      <c r="AJ8" s="221">
        <v>5000</v>
      </c>
      <c r="AK8" s="221">
        <v>5000</v>
      </c>
      <c r="AL8" s="221">
        <v>5000</v>
      </c>
      <c r="AM8" s="227">
        <f>SUM(AA8:AL8)</f>
        <v>60000</v>
      </c>
    </row>
    <row r="9" spans="1:41" ht="16.2" customHeight="1" thickBot="1">
      <c r="A9" s="214" t="s">
        <v>122</v>
      </c>
      <c r="B9" s="169">
        <v>0</v>
      </c>
      <c r="C9" s="169">
        <v>0</v>
      </c>
      <c r="D9" s="170">
        <f>B9+C9</f>
        <v>0</v>
      </c>
      <c r="E9" s="114"/>
      <c r="F9" s="125"/>
      <c r="G9" s="61"/>
      <c r="H9" s="62"/>
      <c r="I9" s="63">
        <f>SUM(G9:H9)</f>
        <v>0</v>
      </c>
      <c r="J9" s="60"/>
      <c r="K9" s="61">
        <v>40000</v>
      </c>
      <c r="L9" s="62">
        <v>0</v>
      </c>
      <c r="M9" s="63">
        <f>SUM(K9:L9)</f>
        <v>40000</v>
      </c>
      <c r="O9" s="59" t="s">
        <v>19</v>
      </c>
      <c r="P9" s="140">
        <v>40000</v>
      </c>
      <c r="Q9" s="141"/>
      <c r="R9" s="141"/>
      <c r="S9" s="141"/>
      <c r="T9" s="141"/>
      <c r="U9" s="142"/>
      <c r="V9" s="143">
        <f>SUM(P9:U9)</f>
        <v>40000</v>
      </c>
      <c r="Y9" s="403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5"/>
      <c r="AM9" s="135">
        <f>SUM(AM6:AM8)</f>
        <v>216000</v>
      </c>
    </row>
    <row r="10" spans="1:41" ht="16.2" customHeight="1">
      <c r="A10" s="215" t="s">
        <v>123</v>
      </c>
      <c r="B10" s="169">
        <v>96000</v>
      </c>
      <c r="C10" s="169">
        <v>0</v>
      </c>
      <c r="D10" s="170">
        <f t="shared" ref="D10:D41" si="0">B10+C10</f>
        <v>96000</v>
      </c>
      <c r="E10" s="114"/>
      <c r="F10" s="125"/>
      <c r="G10" s="61"/>
      <c r="H10" s="62"/>
      <c r="I10" s="63">
        <f>SUM(G10:H10)</f>
        <v>0</v>
      </c>
      <c r="J10" s="60"/>
      <c r="K10" s="61">
        <v>114000</v>
      </c>
      <c r="L10" s="62">
        <v>0</v>
      </c>
      <c r="M10" s="63">
        <f>SUM(K10:L10)</f>
        <v>114000</v>
      </c>
      <c r="O10" s="129" t="s">
        <v>20</v>
      </c>
      <c r="P10" s="140">
        <v>135000</v>
      </c>
      <c r="Q10" s="141"/>
      <c r="R10" s="141"/>
      <c r="S10" s="141"/>
      <c r="T10" s="141"/>
      <c r="U10" s="142"/>
      <c r="V10" s="143">
        <f>SUM(P10:U10)</f>
        <v>135000</v>
      </c>
      <c r="Y10" s="226" t="s">
        <v>157</v>
      </c>
      <c r="Z10" s="222">
        <v>1</v>
      </c>
      <c r="AA10" s="295">
        <v>3000</v>
      </c>
      <c r="AB10" s="296">
        <v>5000</v>
      </c>
      <c r="AC10" s="296">
        <v>5000</v>
      </c>
      <c r="AD10" s="296">
        <v>5000</v>
      </c>
      <c r="AE10" s="296">
        <v>5000</v>
      </c>
      <c r="AF10" s="296">
        <v>5000</v>
      </c>
      <c r="AG10" s="296">
        <v>5000</v>
      </c>
      <c r="AH10" s="296">
        <v>5000</v>
      </c>
      <c r="AI10" s="296">
        <v>5000</v>
      </c>
      <c r="AJ10" s="296">
        <v>5000</v>
      </c>
      <c r="AK10" s="296">
        <v>5000</v>
      </c>
      <c r="AL10" s="296">
        <v>5000</v>
      </c>
      <c r="AM10" s="297">
        <f>SUM(AA10:AL10)</f>
        <v>58000</v>
      </c>
    </row>
    <row r="11" spans="1:41" ht="16.2" customHeight="1">
      <c r="A11" s="214" t="s">
        <v>124</v>
      </c>
      <c r="B11" s="169">
        <v>260450</v>
      </c>
      <c r="C11" s="169">
        <v>0</v>
      </c>
      <c r="D11" s="170">
        <f t="shared" si="0"/>
        <v>260450</v>
      </c>
      <c r="E11" s="114"/>
      <c r="F11" s="125"/>
      <c r="G11" s="61"/>
      <c r="H11" s="62"/>
      <c r="I11" s="63">
        <f>SUM(G11:H11)</f>
        <v>0</v>
      </c>
      <c r="J11" s="60"/>
      <c r="K11" s="61">
        <v>323940</v>
      </c>
      <c r="L11" s="62">
        <v>0</v>
      </c>
      <c r="M11" s="63">
        <f>SUM(K11:L11)</f>
        <v>323940</v>
      </c>
      <c r="O11" s="59" t="s">
        <v>21</v>
      </c>
      <c r="P11" s="140"/>
      <c r="Q11" s="141"/>
      <c r="R11" s="141">
        <v>330000</v>
      </c>
      <c r="S11" s="141"/>
      <c r="T11" s="141"/>
      <c r="U11" s="142"/>
      <c r="V11" s="143">
        <f>SUM(P11:U11)</f>
        <v>330000</v>
      </c>
      <c r="Y11" s="226" t="s">
        <v>158</v>
      </c>
      <c r="Z11" s="222">
        <v>1</v>
      </c>
      <c r="AA11" s="295">
        <v>5000</v>
      </c>
      <c r="AB11" s="296">
        <v>5000</v>
      </c>
      <c r="AC11" s="296">
        <v>5000</v>
      </c>
      <c r="AD11" s="296">
        <v>5000</v>
      </c>
      <c r="AE11" s="296">
        <v>5000</v>
      </c>
      <c r="AF11" s="296">
        <v>5000</v>
      </c>
      <c r="AG11" s="296">
        <v>5000</v>
      </c>
      <c r="AH11" s="296">
        <v>5000</v>
      </c>
      <c r="AI11" s="296">
        <v>5000</v>
      </c>
      <c r="AJ11" s="296">
        <v>5000</v>
      </c>
      <c r="AK11" s="296">
        <v>5000</v>
      </c>
      <c r="AL11" s="296">
        <v>5000</v>
      </c>
      <c r="AM11" s="298">
        <f>SUM(AA11:AL11)</f>
        <v>60000</v>
      </c>
    </row>
    <row r="12" spans="1:41" ht="16.2" customHeight="1">
      <c r="A12" s="198" t="s">
        <v>18</v>
      </c>
      <c r="B12" s="171"/>
      <c r="C12" s="171"/>
      <c r="D12" s="172"/>
      <c r="E12" s="115"/>
      <c r="F12" s="126"/>
      <c r="G12" s="61"/>
      <c r="H12" s="62"/>
      <c r="I12" s="63"/>
      <c r="J12" s="65"/>
      <c r="K12" s="61"/>
      <c r="L12" s="62"/>
      <c r="M12" s="63"/>
      <c r="O12" s="64" t="s">
        <v>18</v>
      </c>
      <c r="P12" s="140"/>
      <c r="Q12" s="141"/>
      <c r="R12" s="141"/>
      <c r="S12" s="141"/>
      <c r="T12" s="141"/>
      <c r="U12" s="142"/>
      <c r="V12" s="143"/>
      <c r="Y12" s="226"/>
      <c r="Z12" s="222"/>
      <c r="AA12" s="295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8"/>
    </row>
    <row r="13" spans="1:41" ht="16.2" customHeight="1" thickBot="1">
      <c r="A13" s="214" t="s">
        <v>125</v>
      </c>
      <c r="B13" s="169">
        <v>0</v>
      </c>
      <c r="C13" s="169">
        <v>0</v>
      </c>
      <c r="D13" s="170">
        <f t="shared" si="0"/>
        <v>0</v>
      </c>
      <c r="E13" s="114"/>
      <c r="F13" s="125"/>
      <c r="G13" s="61"/>
      <c r="H13" s="62"/>
      <c r="I13" s="63">
        <f>SUM(G13:H13)</f>
        <v>0</v>
      </c>
      <c r="J13" s="60"/>
      <c r="K13" s="61">
        <v>284000</v>
      </c>
      <c r="L13" s="62">
        <v>0</v>
      </c>
      <c r="M13" s="63">
        <f>SUM(K13:L13)</f>
        <v>284000</v>
      </c>
      <c r="O13" s="59" t="s">
        <v>22</v>
      </c>
      <c r="P13" s="140">
        <v>100000</v>
      </c>
      <c r="Q13" s="141"/>
      <c r="R13" s="141"/>
      <c r="S13" s="141"/>
      <c r="T13" s="141"/>
      <c r="U13" s="142"/>
      <c r="V13" s="143">
        <f>SUM(P13:U13)</f>
        <v>100000</v>
      </c>
      <c r="Y13" s="228" t="s">
        <v>159</v>
      </c>
      <c r="Z13" s="230">
        <v>1</v>
      </c>
      <c r="AA13" s="299">
        <v>3000</v>
      </c>
      <c r="AB13" s="300">
        <v>3000</v>
      </c>
      <c r="AC13" s="300">
        <v>3000</v>
      </c>
      <c r="AD13" s="300">
        <v>3000</v>
      </c>
      <c r="AE13" s="300">
        <v>3000</v>
      </c>
      <c r="AF13" s="300">
        <v>3000</v>
      </c>
      <c r="AG13" s="300">
        <v>3000</v>
      </c>
      <c r="AH13" s="300">
        <v>3000</v>
      </c>
      <c r="AI13" s="300">
        <v>3000</v>
      </c>
      <c r="AJ13" s="300">
        <v>3000</v>
      </c>
      <c r="AK13" s="300">
        <v>3000</v>
      </c>
      <c r="AL13" s="300">
        <v>3000</v>
      </c>
      <c r="AM13" s="301">
        <f>SUM(AA13:AL13)</f>
        <v>36000</v>
      </c>
    </row>
    <row r="14" spans="1:41" ht="16.2" customHeight="1" thickBot="1">
      <c r="A14" s="198" t="s">
        <v>23</v>
      </c>
      <c r="B14" s="171"/>
      <c r="C14" s="171"/>
      <c r="D14" s="172"/>
      <c r="E14" s="115"/>
      <c r="F14" s="126"/>
      <c r="G14" s="61"/>
      <c r="H14" s="62"/>
      <c r="I14" s="63"/>
      <c r="J14" s="65"/>
      <c r="K14" s="61"/>
      <c r="L14" s="62"/>
      <c r="M14" s="63"/>
      <c r="O14" s="64" t="s">
        <v>23</v>
      </c>
      <c r="P14" s="140"/>
      <c r="Q14" s="141"/>
      <c r="R14" s="141"/>
      <c r="S14" s="141"/>
      <c r="T14" s="141"/>
      <c r="U14" s="142"/>
      <c r="V14" s="143"/>
      <c r="AA14" s="311">
        <f>SUM(AA10:AA13)</f>
        <v>11000</v>
      </c>
      <c r="AB14" s="311">
        <f>SUM(AB10:AB13)</f>
        <v>13000</v>
      </c>
      <c r="AM14" s="303">
        <f>SUM(AM10:AM13)</f>
        <v>154000</v>
      </c>
    </row>
    <row r="15" spans="1:41" ht="16.2" customHeight="1" thickBot="1">
      <c r="A15" s="214" t="s">
        <v>126</v>
      </c>
      <c r="B15" s="169">
        <v>0</v>
      </c>
      <c r="C15" s="169">
        <v>0</v>
      </c>
      <c r="D15" s="170">
        <f t="shared" si="0"/>
        <v>0</v>
      </c>
      <c r="E15" s="114"/>
      <c r="F15" s="125"/>
      <c r="G15" s="61"/>
      <c r="H15" s="62"/>
      <c r="I15" s="63">
        <f>SUM(G15:H15)</f>
        <v>0</v>
      </c>
      <c r="J15" s="67"/>
      <c r="K15" s="61">
        <v>0</v>
      </c>
      <c r="L15" s="62">
        <v>0</v>
      </c>
      <c r="M15" s="63">
        <f>SUM(K15:L15)</f>
        <v>0</v>
      </c>
      <c r="O15" s="66" t="s">
        <v>24</v>
      </c>
      <c r="P15" s="140"/>
      <c r="Q15" s="141"/>
      <c r="R15" s="141"/>
      <c r="S15" s="141"/>
      <c r="T15" s="141"/>
      <c r="U15" s="142"/>
      <c r="V15" s="143"/>
      <c r="AE15" s="253">
        <v>280810</v>
      </c>
      <c r="AM15" s="304">
        <f>AM9+AM14</f>
        <v>370000</v>
      </c>
    </row>
    <row r="16" spans="1:41" ht="16.2" customHeight="1" thickBot="1">
      <c r="A16" s="198" t="s">
        <v>25</v>
      </c>
      <c r="B16" s="171"/>
      <c r="C16" s="171"/>
      <c r="D16" s="172"/>
      <c r="E16" s="115"/>
      <c r="F16" s="126"/>
      <c r="G16" s="61"/>
      <c r="H16" s="62"/>
      <c r="I16" s="63"/>
      <c r="J16" s="65"/>
      <c r="K16" s="61"/>
      <c r="L16" s="62"/>
      <c r="M16" s="63"/>
      <c r="O16" s="64" t="s">
        <v>25</v>
      </c>
      <c r="P16" s="140"/>
      <c r="Q16" s="141"/>
      <c r="R16" s="141"/>
      <c r="S16" s="141"/>
      <c r="T16" s="141"/>
      <c r="U16" s="142"/>
      <c r="V16" s="143"/>
      <c r="AG16" t="s">
        <v>115</v>
      </c>
      <c r="AJ16" s="47"/>
      <c r="AK16" s="47"/>
      <c r="AL16" s="47"/>
      <c r="AM16" s="47"/>
      <c r="AN16" s="47"/>
    </row>
    <row r="17" spans="1:41" ht="16.2" customHeight="1">
      <c r="A17" s="214" t="s">
        <v>127</v>
      </c>
      <c r="B17" s="169">
        <v>0</v>
      </c>
      <c r="C17" s="169">
        <v>2459425</v>
      </c>
      <c r="D17" s="170">
        <f t="shared" si="0"/>
        <v>2459425</v>
      </c>
      <c r="E17" s="114" t="s">
        <v>116</v>
      </c>
      <c r="F17" s="125"/>
      <c r="G17" s="61"/>
      <c r="H17" s="62"/>
      <c r="I17" s="63">
        <f t="shared" ref="I17:I18" si="1">SUM(G17:H17)</f>
        <v>0</v>
      </c>
      <c r="J17" s="67"/>
      <c r="K17" s="61">
        <v>0</v>
      </c>
      <c r="L17" s="62">
        <v>3034692</v>
      </c>
      <c r="M17" s="63">
        <f t="shared" ref="M17:M23" si="2">SUM(K17:L17)</f>
        <v>3034692</v>
      </c>
      <c r="O17" s="66" t="s">
        <v>98</v>
      </c>
      <c r="P17" s="140"/>
      <c r="Q17" s="141"/>
      <c r="R17" s="141"/>
      <c r="S17" s="141"/>
      <c r="T17" s="141"/>
      <c r="U17" s="142">
        <v>3000000</v>
      </c>
      <c r="V17" s="143">
        <f>SUM(P17:U17)</f>
        <v>3000000</v>
      </c>
      <c r="Y17" s="236"/>
      <c r="Z17" s="237"/>
      <c r="AA17" s="232" t="s">
        <v>163</v>
      </c>
      <c r="AB17" s="232" t="s">
        <v>164</v>
      </c>
      <c r="AC17" s="232" t="s">
        <v>165</v>
      </c>
      <c r="AD17" s="232" t="s">
        <v>166</v>
      </c>
      <c r="AE17" s="236" t="s">
        <v>168</v>
      </c>
      <c r="AF17" s="247" t="s">
        <v>169</v>
      </c>
      <c r="AG17" s="242" t="s">
        <v>167</v>
      </c>
      <c r="AH17" s="247" t="s">
        <v>171</v>
      </c>
      <c r="AI17" s="256"/>
      <c r="AJ17" s="47"/>
      <c r="AK17" s="47"/>
      <c r="AL17" s="47"/>
      <c r="AM17" s="47"/>
      <c r="AN17" s="47"/>
    </row>
    <row r="18" spans="1:41" ht="16.2" customHeight="1">
      <c r="A18" s="214" t="s">
        <v>128</v>
      </c>
      <c r="B18" s="169">
        <v>882650</v>
      </c>
      <c r="C18" s="169">
        <v>0</v>
      </c>
      <c r="D18" s="170">
        <f t="shared" si="0"/>
        <v>882650</v>
      </c>
      <c r="E18" s="114" t="s">
        <v>117</v>
      </c>
      <c r="F18" s="125"/>
      <c r="G18" s="61"/>
      <c r="H18" s="62"/>
      <c r="I18" s="68">
        <f t="shared" si="1"/>
        <v>0</v>
      </c>
      <c r="J18" s="60"/>
      <c r="K18" s="61">
        <v>811020</v>
      </c>
      <c r="L18" s="62">
        <v>0</v>
      </c>
      <c r="M18" s="68">
        <f t="shared" si="2"/>
        <v>811020</v>
      </c>
      <c r="O18" s="59" t="s">
        <v>26</v>
      </c>
      <c r="P18" s="140">
        <v>1000000</v>
      </c>
      <c r="Q18" s="141"/>
      <c r="R18" s="141"/>
      <c r="S18" s="141"/>
      <c r="T18" s="141"/>
      <c r="U18" s="142"/>
      <c r="V18" s="143"/>
      <c r="Y18" s="222" t="s">
        <v>198</v>
      </c>
      <c r="Z18" s="237"/>
      <c r="AA18" s="141">
        <v>882650</v>
      </c>
      <c r="AB18" s="141">
        <v>66300</v>
      </c>
      <c r="AC18" s="141">
        <v>114750</v>
      </c>
      <c r="AD18" s="141">
        <v>410600</v>
      </c>
      <c r="AE18" s="142">
        <v>438484</v>
      </c>
      <c r="AF18" s="143">
        <v>1924928</v>
      </c>
      <c r="AG18" s="249">
        <v>2459425</v>
      </c>
      <c r="AH18" s="143">
        <f>SUM(AF18:AG18)</f>
        <v>4384353</v>
      </c>
      <c r="AJ18" s="257">
        <f>AH18+AI18</f>
        <v>4384353</v>
      </c>
      <c r="AK18" s="47"/>
      <c r="AL18" s="47"/>
      <c r="AM18" s="47"/>
      <c r="AN18" s="47"/>
    </row>
    <row r="19" spans="1:41" ht="16.2" customHeight="1">
      <c r="A19" s="214" t="s">
        <v>129</v>
      </c>
      <c r="B19" s="169">
        <v>66300</v>
      </c>
      <c r="C19" s="169">
        <v>0</v>
      </c>
      <c r="D19" s="170">
        <f t="shared" si="0"/>
        <v>66300</v>
      </c>
      <c r="E19" s="114"/>
      <c r="F19" s="125"/>
      <c r="G19" s="61"/>
      <c r="H19" s="62"/>
      <c r="I19" s="63"/>
      <c r="J19" s="60"/>
      <c r="K19" s="61"/>
      <c r="L19" s="62"/>
      <c r="M19" s="63"/>
      <c r="O19" s="59"/>
      <c r="P19" s="140"/>
      <c r="Q19" s="141"/>
      <c r="R19" s="141"/>
      <c r="S19" s="141"/>
      <c r="T19" s="141"/>
      <c r="U19" s="142"/>
      <c r="V19" s="143"/>
      <c r="Y19" s="222" t="s">
        <v>199</v>
      </c>
      <c r="Z19" s="237"/>
      <c r="AA19" s="141">
        <f>AA39</f>
        <v>879588</v>
      </c>
      <c r="AB19" s="141">
        <f>AB39</f>
        <v>58066</v>
      </c>
      <c r="AC19" s="141">
        <f>AC39</f>
        <v>91800</v>
      </c>
      <c r="AD19" s="141">
        <f>AD39</f>
        <v>363600</v>
      </c>
      <c r="AE19" s="141"/>
      <c r="AF19" s="143">
        <v>1380642</v>
      </c>
      <c r="AG19" s="249">
        <v>1829952</v>
      </c>
      <c r="AH19" s="143">
        <f>SUM(AF19:AG19)</f>
        <v>3210594</v>
      </c>
      <c r="AJ19" s="257">
        <f t="shared" ref="AJ19:AJ23" si="3">AH19+AI19</f>
        <v>3210594</v>
      </c>
      <c r="AK19" s="47"/>
      <c r="AL19" s="47"/>
      <c r="AM19" s="47"/>
      <c r="AN19" s="47"/>
      <c r="AO19">
        <f>SUM(AM19:AN19)</f>
        <v>0</v>
      </c>
    </row>
    <row r="20" spans="1:41" ht="16.2" customHeight="1">
      <c r="A20" s="214" t="s">
        <v>130</v>
      </c>
      <c r="B20" s="169">
        <v>114750</v>
      </c>
      <c r="C20" s="169">
        <v>0</v>
      </c>
      <c r="D20" s="170">
        <f t="shared" si="0"/>
        <v>114750</v>
      </c>
      <c r="E20" s="114" t="s">
        <v>118</v>
      </c>
      <c r="F20" s="125"/>
      <c r="G20" s="61"/>
      <c r="H20" s="62"/>
      <c r="I20" s="63">
        <f t="shared" ref="I20:I21" si="4">SUM(G20:H20)</f>
        <v>0</v>
      </c>
      <c r="J20" s="60"/>
      <c r="K20" s="61">
        <v>117200</v>
      </c>
      <c r="L20" s="62">
        <v>0</v>
      </c>
      <c r="M20" s="63">
        <f t="shared" si="2"/>
        <v>117200</v>
      </c>
      <c r="O20" s="59" t="s">
        <v>27</v>
      </c>
      <c r="P20" s="140"/>
      <c r="Q20" s="141">
        <v>150000</v>
      </c>
      <c r="R20" s="141"/>
      <c r="S20" s="141"/>
      <c r="T20" s="141"/>
      <c r="U20" s="142"/>
      <c r="V20" s="143"/>
      <c r="Y20" s="222" t="s">
        <v>218</v>
      </c>
      <c r="Z20" s="237"/>
      <c r="AA20" s="238"/>
      <c r="AB20" s="239"/>
      <c r="AC20" s="239"/>
      <c r="AD20" s="239"/>
      <c r="AE20" s="254">
        <v>1210394</v>
      </c>
      <c r="AF20" s="143">
        <f>AE20</f>
        <v>1210394</v>
      </c>
      <c r="AG20" s="249"/>
      <c r="AH20" s="143">
        <f>SUM(AF20:AG20)</f>
        <v>1210394</v>
      </c>
      <c r="AJ20" s="257">
        <f t="shared" si="3"/>
        <v>1210394</v>
      </c>
      <c r="AK20" s="47"/>
      <c r="AL20" s="47"/>
      <c r="AM20" s="47"/>
      <c r="AN20" s="47"/>
    </row>
    <row r="21" spans="1:41" ht="16.2" customHeight="1">
      <c r="A21" s="214" t="s">
        <v>174</v>
      </c>
      <c r="B21" s="169">
        <v>410600</v>
      </c>
      <c r="C21" s="169">
        <v>0</v>
      </c>
      <c r="D21" s="170">
        <f t="shared" si="0"/>
        <v>410600</v>
      </c>
      <c r="E21" s="114" t="s">
        <v>173</v>
      </c>
      <c r="F21" s="125"/>
      <c r="G21" s="61"/>
      <c r="H21" s="62"/>
      <c r="I21" s="63">
        <f t="shared" si="4"/>
        <v>0</v>
      </c>
      <c r="J21" s="60"/>
      <c r="K21" s="61">
        <v>0</v>
      </c>
      <c r="L21" s="62">
        <v>0</v>
      </c>
      <c r="M21" s="63">
        <f t="shared" si="2"/>
        <v>0</v>
      </c>
      <c r="O21" s="59" t="s">
        <v>28</v>
      </c>
      <c r="P21" s="140"/>
      <c r="Q21" s="141"/>
      <c r="R21" s="141">
        <v>0</v>
      </c>
      <c r="S21" s="141"/>
      <c r="T21" s="141"/>
      <c r="U21" s="142"/>
      <c r="V21" s="143"/>
      <c r="Y21" s="222"/>
      <c r="Z21" s="237"/>
      <c r="AA21" s="240"/>
      <c r="AB21" s="241"/>
      <c r="AC21" s="241"/>
      <c r="AD21" s="241"/>
      <c r="AE21" s="255"/>
      <c r="AF21" s="143"/>
      <c r="AG21" s="249"/>
      <c r="AH21" s="143">
        <f>AH18-AH19-AH20</f>
        <v>-36635</v>
      </c>
      <c r="AJ21" s="257">
        <f t="shared" si="3"/>
        <v>-36635</v>
      </c>
      <c r="AK21" s="47"/>
      <c r="AL21" s="47"/>
      <c r="AM21" s="47"/>
      <c r="AN21" s="47"/>
    </row>
    <row r="22" spans="1:41" ht="16.2" customHeight="1">
      <c r="A22" s="198" t="s">
        <v>32</v>
      </c>
      <c r="B22" s="171"/>
      <c r="C22" s="171"/>
      <c r="D22" s="172"/>
      <c r="E22" s="115"/>
      <c r="F22" s="126"/>
      <c r="G22" s="61"/>
      <c r="H22" s="62"/>
      <c r="I22" s="63"/>
      <c r="J22" s="65"/>
      <c r="K22" s="61"/>
      <c r="L22" s="62"/>
      <c r="M22" s="63"/>
      <c r="O22" s="64" t="s">
        <v>32</v>
      </c>
      <c r="P22" s="140"/>
      <c r="Q22" s="141"/>
      <c r="R22" s="141"/>
      <c r="S22" s="141"/>
      <c r="T22" s="141"/>
      <c r="U22" s="142"/>
      <c r="V22" s="143"/>
      <c r="Y22" s="222" t="s">
        <v>200</v>
      </c>
      <c r="Z22" s="237"/>
      <c r="AA22" s="240"/>
      <c r="AB22" s="241"/>
      <c r="AC22" s="241"/>
      <c r="AD22" s="241"/>
      <c r="AE22" s="241"/>
      <c r="AF22" s="143">
        <f>AF18-AF19</f>
        <v>544286</v>
      </c>
      <c r="AG22" s="249">
        <f>AG18-AG19</f>
        <v>629473</v>
      </c>
      <c r="AH22" s="143">
        <f>SUM(AF22:AG22)</f>
        <v>1173759</v>
      </c>
      <c r="AJ22" s="257">
        <f t="shared" si="3"/>
        <v>1173759</v>
      </c>
      <c r="AK22" s="47"/>
      <c r="AL22" s="47"/>
      <c r="AM22" s="47"/>
      <c r="AN22" s="47"/>
    </row>
    <row r="23" spans="1:41" ht="16.2" customHeight="1" thickBot="1">
      <c r="A23" s="197" t="s">
        <v>30</v>
      </c>
      <c r="B23" s="169">
        <v>0</v>
      </c>
      <c r="C23" s="169">
        <v>0</v>
      </c>
      <c r="D23" s="170">
        <f t="shared" si="0"/>
        <v>0</v>
      </c>
      <c r="E23" s="114"/>
      <c r="F23" s="125"/>
      <c r="G23" s="61"/>
      <c r="H23" s="62"/>
      <c r="I23" s="63">
        <f t="shared" ref="I23" si="5">SUM(G23:H23)</f>
        <v>0</v>
      </c>
      <c r="J23" s="60"/>
      <c r="K23" s="61">
        <v>42</v>
      </c>
      <c r="L23" s="62">
        <v>86</v>
      </c>
      <c r="M23" s="63">
        <f t="shared" si="2"/>
        <v>128</v>
      </c>
      <c r="O23" s="59" t="s">
        <v>30</v>
      </c>
      <c r="P23" s="140"/>
      <c r="Q23" s="141"/>
      <c r="R23" s="141"/>
      <c r="S23" s="141"/>
      <c r="T23" s="141"/>
      <c r="U23" s="142"/>
      <c r="V23" s="143"/>
      <c r="Y23" s="222" t="s">
        <v>170</v>
      </c>
      <c r="Z23" s="237"/>
      <c r="AA23" s="250"/>
      <c r="AB23" s="251"/>
      <c r="AC23" s="251"/>
      <c r="AD23" s="251"/>
      <c r="AE23" s="251"/>
      <c r="AF23" s="362">
        <f>AF22/$AH$22</f>
        <v>0.46371188634123361</v>
      </c>
      <c r="AG23" s="363">
        <f>AG22/$AH$22</f>
        <v>0.53628811365876639</v>
      </c>
      <c r="AH23" s="248">
        <f>AH18-AH19-AH22</f>
        <v>0</v>
      </c>
      <c r="AJ23" s="306">
        <f t="shared" si="3"/>
        <v>0</v>
      </c>
      <c r="AK23" s="47"/>
      <c r="AL23" s="47"/>
      <c r="AM23" s="47"/>
      <c r="AN23" s="47"/>
    </row>
    <row r="24" spans="1:41" ht="16.2" customHeight="1" thickBot="1">
      <c r="A24" s="197" t="s">
        <v>31</v>
      </c>
      <c r="B24" s="169">
        <v>94178</v>
      </c>
      <c r="C24" s="169">
        <v>0</v>
      </c>
      <c r="D24" s="170">
        <v>94178</v>
      </c>
      <c r="E24" s="114" t="s">
        <v>251</v>
      </c>
      <c r="F24" s="125"/>
      <c r="G24" s="61"/>
      <c r="H24" s="62"/>
      <c r="I24" s="63">
        <v>135910</v>
      </c>
      <c r="J24" s="60"/>
      <c r="K24" s="61">
        <v>135910</v>
      </c>
      <c r="L24" s="62">
        <v>0</v>
      </c>
      <c r="M24" s="63">
        <v>135910</v>
      </c>
      <c r="O24" s="59" t="s">
        <v>31</v>
      </c>
      <c r="P24" s="144">
        <v>130000</v>
      </c>
      <c r="Q24" s="145"/>
      <c r="R24" s="145"/>
      <c r="S24" s="145"/>
      <c r="T24" s="145"/>
      <c r="U24" s="146"/>
      <c r="V24" s="147">
        <f>SUM(P24:U24)</f>
        <v>130000</v>
      </c>
      <c r="AA24" s="233"/>
      <c r="AB24" s="233"/>
      <c r="AC24" s="233"/>
      <c r="AD24" s="233"/>
      <c r="AE24" s="233"/>
      <c r="AF24" s="233"/>
      <c r="AG24" s="233"/>
      <c r="AH24" s="233"/>
      <c r="AJ24" s="47"/>
      <c r="AK24" s="47"/>
      <c r="AL24" s="47"/>
      <c r="AM24" s="47"/>
      <c r="AN24" s="47"/>
    </row>
    <row r="25" spans="1:41" ht="16.2" customHeight="1" thickBot="1">
      <c r="A25" s="199" t="s">
        <v>33</v>
      </c>
      <c r="B25" s="173">
        <f>SUM(B9:B24)</f>
        <v>1924928</v>
      </c>
      <c r="C25" s="173">
        <f>SUM(C9:C24)</f>
        <v>2459425</v>
      </c>
      <c r="D25" s="174">
        <f>B25+C25</f>
        <v>4384353</v>
      </c>
      <c r="E25" s="116"/>
      <c r="F25" s="124"/>
      <c r="G25" s="71">
        <f>SUM(G8:G24)</f>
        <v>0</v>
      </c>
      <c r="H25" s="72">
        <f>SUM(H6:H24)</f>
        <v>0</v>
      </c>
      <c r="I25" s="73">
        <f>SUM(G25:H25)</f>
        <v>0</v>
      </c>
      <c r="J25" s="70"/>
      <c r="K25" s="71">
        <f>SUM(K8:K24)</f>
        <v>1826112</v>
      </c>
      <c r="L25" s="72">
        <f>SUM(L6:L24)</f>
        <v>3034778</v>
      </c>
      <c r="M25" s="73">
        <f>SUM(K25:L25)</f>
        <v>4860890</v>
      </c>
      <c r="O25" s="69" t="s">
        <v>33</v>
      </c>
      <c r="P25" s="148">
        <f t="shared" ref="P25:U25" si="6">SUM(P9:P24)</f>
        <v>1405000</v>
      </c>
      <c r="Q25" s="149">
        <f t="shared" si="6"/>
        <v>150000</v>
      </c>
      <c r="R25" s="149">
        <f t="shared" si="6"/>
        <v>330000</v>
      </c>
      <c r="S25" s="149">
        <f t="shared" si="6"/>
        <v>0</v>
      </c>
      <c r="T25" s="149">
        <f t="shared" si="6"/>
        <v>0</v>
      </c>
      <c r="U25" s="150">
        <f t="shared" si="6"/>
        <v>3000000</v>
      </c>
      <c r="V25" s="151">
        <f>SUM(P25:U25)</f>
        <v>4885000</v>
      </c>
      <c r="Y25" t="s">
        <v>197</v>
      </c>
      <c r="AA25" s="252"/>
      <c r="AB25" s="252"/>
      <c r="AC25" s="252"/>
      <c r="AD25" s="252"/>
      <c r="AE25" s="252"/>
      <c r="AF25" s="252"/>
      <c r="AG25" s="252"/>
      <c r="AH25" s="233"/>
      <c r="AJ25" t="s">
        <v>214</v>
      </c>
      <c r="AN25" s="47"/>
    </row>
    <row r="26" spans="1:41" ht="16.2" customHeight="1" thickBot="1">
      <c r="A26" s="200" t="s">
        <v>34</v>
      </c>
      <c r="B26" s="167"/>
      <c r="C26" s="167"/>
      <c r="D26" s="168"/>
      <c r="E26" s="113"/>
      <c r="F26" s="124"/>
      <c r="G26" s="61"/>
      <c r="H26" s="76"/>
      <c r="I26" s="68"/>
      <c r="J26" s="75"/>
      <c r="K26" s="61"/>
      <c r="L26" s="76"/>
      <c r="M26" s="68"/>
      <c r="O26" s="74" t="s">
        <v>34</v>
      </c>
      <c r="P26" s="136"/>
      <c r="Q26" s="137"/>
      <c r="R26" s="137"/>
      <c r="S26" s="137"/>
      <c r="T26" s="137"/>
      <c r="U26" s="138"/>
      <c r="V26" s="139"/>
      <c r="Y26" s="283"/>
      <c r="Z26" s="284"/>
      <c r="AA26" s="285" t="s">
        <v>176</v>
      </c>
      <c r="AB26" s="285" t="s">
        <v>177</v>
      </c>
      <c r="AC26" s="285" t="s">
        <v>178</v>
      </c>
      <c r="AD26" s="285" t="s">
        <v>179</v>
      </c>
      <c r="AE26" s="286" t="s">
        <v>195</v>
      </c>
      <c r="AF26" s="353" t="s">
        <v>180</v>
      </c>
      <c r="AG26" s="287" t="s">
        <v>181</v>
      </c>
      <c r="AH26" s="233"/>
      <c r="AJ26" s="132"/>
      <c r="AK26" s="133"/>
      <c r="AL26" s="133" t="s">
        <v>212</v>
      </c>
      <c r="AM26" s="223" t="s">
        <v>213</v>
      </c>
      <c r="AN26" s="47"/>
    </row>
    <row r="27" spans="1:41" ht="16.2" customHeight="1">
      <c r="A27" s="196" t="s">
        <v>35</v>
      </c>
      <c r="B27" s="167"/>
      <c r="C27" s="167"/>
      <c r="D27" s="168"/>
      <c r="E27" s="113"/>
      <c r="F27" s="124"/>
      <c r="G27" s="61"/>
      <c r="H27" s="76"/>
      <c r="I27" s="68"/>
      <c r="J27" s="54"/>
      <c r="K27" s="61"/>
      <c r="L27" s="76"/>
      <c r="M27" s="68"/>
      <c r="O27" s="53" t="s">
        <v>35</v>
      </c>
      <c r="P27" s="140"/>
      <c r="Q27" s="141"/>
      <c r="R27" s="141"/>
      <c r="S27" s="141"/>
      <c r="T27" s="141"/>
      <c r="U27" s="142"/>
      <c r="V27" s="143"/>
      <c r="Y27" s="288" t="s">
        <v>182</v>
      </c>
      <c r="Z27" s="278"/>
      <c r="AA27" s="137">
        <v>527600</v>
      </c>
      <c r="AB27" s="137">
        <v>10400</v>
      </c>
      <c r="AC27" s="137">
        <v>91800</v>
      </c>
      <c r="AD27" s="137">
        <v>337100</v>
      </c>
      <c r="AE27" s="138"/>
      <c r="AF27" s="354">
        <f t="shared" ref="AF27:AF34" si="7">SUM(AA27:AE27)</f>
        <v>966900</v>
      </c>
      <c r="AG27" s="282">
        <v>1378800</v>
      </c>
      <c r="AH27" s="233">
        <f>AF27+AG27</f>
        <v>2345700</v>
      </c>
      <c r="AJ27" s="260" t="s">
        <v>203</v>
      </c>
      <c r="AK27" s="137">
        <v>120000</v>
      </c>
      <c r="AL27" s="137"/>
      <c r="AM27" s="264">
        <v>120000</v>
      </c>
      <c r="AN27" s="47"/>
    </row>
    <row r="28" spans="1:41" ht="16.2" customHeight="1">
      <c r="A28" s="201" t="s">
        <v>36</v>
      </c>
      <c r="B28" s="167"/>
      <c r="C28" s="167"/>
      <c r="D28" s="168"/>
      <c r="E28" s="113"/>
      <c r="F28" s="124"/>
      <c r="G28" s="61"/>
      <c r="H28" s="76"/>
      <c r="I28" s="68"/>
      <c r="J28" s="70"/>
      <c r="K28" s="61"/>
      <c r="L28" s="76"/>
      <c r="M28" s="68"/>
      <c r="O28" s="77" t="s">
        <v>36</v>
      </c>
      <c r="P28" s="140"/>
      <c r="Q28" s="141"/>
      <c r="R28" s="141"/>
      <c r="S28" s="141"/>
      <c r="T28" s="141"/>
      <c r="U28" s="142"/>
      <c r="V28" s="143"/>
      <c r="Y28" s="289" t="s">
        <v>223</v>
      </c>
      <c r="Z28" s="235" t="s">
        <v>224</v>
      </c>
      <c r="AA28" s="266">
        <v>144000</v>
      </c>
      <c r="AB28" s="266"/>
      <c r="AC28" s="141"/>
      <c r="AD28" s="141"/>
      <c r="AE28" s="142"/>
      <c r="AF28" s="355">
        <f t="shared" si="7"/>
        <v>144000</v>
      </c>
      <c r="AG28" s="258">
        <v>156000</v>
      </c>
      <c r="AH28" s="233">
        <f t="shared" ref="AH28:AH39" si="8">AF28+AG28</f>
        <v>300000</v>
      </c>
      <c r="AJ28" s="261" t="s">
        <v>204</v>
      </c>
      <c r="AK28" s="141">
        <v>176000</v>
      </c>
      <c r="AL28" s="141"/>
      <c r="AM28" s="265">
        <v>176000</v>
      </c>
      <c r="AN28" s="47"/>
    </row>
    <row r="29" spans="1:41" ht="16.2" customHeight="1">
      <c r="A29" s="202" t="s">
        <v>4</v>
      </c>
      <c r="B29" s="175">
        <v>191666</v>
      </c>
      <c r="C29" s="175">
        <v>156000</v>
      </c>
      <c r="D29" s="176">
        <f>B29+C29</f>
        <v>347666</v>
      </c>
      <c r="E29" s="117" t="s">
        <v>175</v>
      </c>
      <c r="F29" s="127"/>
      <c r="G29" s="61"/>
      <c r="H29" s="76"/>
      <c r="I29" s="68">
        <v>428300</v>
      </c>
      <c r="J29" s="79"/>
      <c r="K29" s="61">
        <f>M29-L29</f>
        <v>292800</v>
      </c>
      <c r="L29" s="76">
        <v>135500</v>
      </c>
      <c r="M29" s="68">
        <v>428300</v>
      </c>
      <c r="O29" s="78" t="s">
        <v>4</v>
      </c>
      <c r="P29" s="140">
        <v>300000</v>
      </c>
      <c r="Q29" s="141"/>
      <c r="R29" s="141"/>
      <c r="S29" s="141"/>
      <c r="T29" s="141"/>
      <c r="U29" s="142">
        <v>135500</v>
      </c>
      <c r="V29" s="143">
        <f>SUM(P29:U29)</f>
        <v>435500</v>
      </c>
      <c r="Y29" s="289" t="s">
        <v>183</v>
      </c>
      <c r="Z29" s="235"/>
      <c r="AA29" s="266"/>
      <c r="AB29" s="266">
        <v>47666</v>
      </c>
      <c r="AC29" s="141"/>
      <c r="AD29" s="141"/>
      <c r="AE29" s="142"/>
      <c r="AF29" s="355">
        <f t="shared" si="7"/>
        <v>47666</v>
      </c>
      <c r="AG29" s="258"/>
      <c r="AH29" s="233">
        <f t="shared" si="8"/>
        <v>47666</v>
      </c>
      <c r="AJ29" s="261" t="s">
        <v>205</v>
      </c>
      <c r="AK29" s="141">
        <v>74483</v>
      </c>
      <c r="AL29" s="141"/>
      <c r="AM29" s="265">
        <v>74483</v>
      </c>
    </row>
    <row r="30" spans="1:41" ht="17.399999999999999" customHeight="1" thickBot="1">
      <c r="A30" s="202" t="s">
        <v>5</v>
      </c>
      <c r="B30" s="175">
        <v>964600</v>
      </c>
      <c r="C30" s="175">
        <v>1388800</v>
      </c>
      <c r="D30" s="176">
        <f>B30+C30</f>
        <v>2353400</v>
      </c>
      <c r="E30" s="117"/>
      <c r="F30" s="127"/>
      <c r="G30" s="61"/>
      <c r="H30" s="76"/>
      <c r="I30" s="68">
        <v>2822431</v>
      </c>
      <c r="J30" s="79"/>
      <c r="K30" s="61">
        <f>M30-L30</f>
        <v>708200</v>
      </c>
      <c r="L30" s="76">
        <v>2114231</v>
      </c>
      <c r="M30" s="68">
        <v>2822431</v>
      </c>
      <c r="O30" s="78" t="s">
        <v>5</v>
      </c>
      <c r="P30" s="140">
        <f>800000-SUM(Q30:T30)</f>
        <v>525000</v>
      </c>
      <c r="Q30" s="141">
        <v>120000</v>
      </c>
      <c r="R30" s="141">
        <v>130000</v>
      </c>
      <c r="S30" s="141">
        <v>5000</v>
      </c>
      <c r="T30" s="141">
        <v>20000</v>
      </c>
      <c r="U30" s="142">
        <v>2100000</v>
      </c>
      <c r="V30" s="143">
        <f>SUM(P30:U30)</f>
        <v>2900000</v>
      </c>
      <c r="Y30" s="350" t="s">
        <v>184</v>
      </c>
      <c r="Z30" s="351"/>
      <c r="AA30" s="267">
        <v>0</v>
      </c>
      <c r="AB30" s="267"/>
      <c r="AC30" s="267"/>
      <c r="AD30" s="267">
        <v>26500</v>
      </c>
      <c r="AE30" s="281"/>
      <c r="AF30" s="356">
        <f t="shared" si="7"/>
        <v>26500</v>
      </c>
      <c r="AG30" s="352">
        <v>25000</v>
      </c>
      <c r="AH30" s="233">
        <f t="shared" si="8"/>
        <v>51500</v>
      </c>
      <c r="AJ30" s="262" t="s">
        <v>206</v>
      </c>
      <c r="AK30" s="266">
        <v>43300</v>
      </c>
      <c r="AL30" s="141"/>
      <c r="AM30" s="265">
        <v>43300</v>
      </c>
    </row>
    <row r="31" spans="1:41" ht="16.2" customHeight="1" thickTop="1" thickBot="1">
      <c r="A31" s="202" t="s">
        <v>8</v>
      </c>
      <c r="B31" s="175">
        <v>0</v>
      </c>
      <c r="C31" s="175">
        <v>0</v>
      </c>
      <c r="D31" s="176">
        <f t="shared" si="0"/>
        <v>0</v>
      </c>
      <c r="E31" s="117"/>
      <c r="F31" s="127"/>
      <c r="G31" s="80"/>
      <c r="H31" s="76"/>
      <c r="I31" s="68">
        <f>SUM(G31:H31)</f>
        <v>0</v>
      </c>
      <c r="J31" s="79"/>
      <c r="K31" s="80"/>
      <c r="L31" s="76"/>
      <c r="M31" s="68">
        <f>SUM(K31:L31)</f>
        <v>0</v>
      </c>
      <c r="O31" s="78" t="s">
        <v>8</v>
      </c>
      <c r="P31" s="144"/>
      <c r="Q31" s="145"/>
      <c r="R31" s="145"/>
      <c r="S31" s="145"/>
      <c r="T31" s="145"/>
      <c r="U31" s="146"/>
      <c r="V31" s="147"/>
      <c r="Y31" s="288" t="s">
        <v>185</v>
      </c>
      <c r="Z31" s="278"/>
      <c r="AA31" s="137">
        <v>99751</v>
      </c>
      <c r="AB31" s="137"/>
      <c r="AC31" s="137"/>
      <c r="AD31" s="137"/>
      <c r="AE31" s="138"/>
      <c r="AF31" s="354">
        <f t="shared" si="7"/>
        <v>99751</v>
      </c>
      <c r="AG31" s="282"/>
      <c r="AH31" s="233">
        <f t="shared" si="8"/>
        <v>99751</v>
      </c>
      <c r="AJ31" s="262" t="s">
        <v>216</v>
      </c>
      <c r="AK31" s="141">
        <v>29850</v>
      </c>
      <c r="AL31" s="141"/>
      <c r="AM31" s="265">
        <v>29850</v>
      </c>
    </row>
    <row r="32" spans="1:41" ht="16.2" customHeight="1" thickBot="1">
      <c r="A32" s="202" t="s">
        <v>37</v>
      </c>
      <c r="B32" s="177">
        <f>SUM(B29:B31)</f>
        <v>1156266</v>
      </c>
      <c r="C32" s="177">
        <f>SUM(C29:C31)</f>
        <v>1544800</v>
      </c>
      <c r="D32" s="178">
        <f>B32+C32</f>
        <v>2701066</v>
      </c>
      <c r="E32" s="118"/>
      <c r="F32" s="127"/>
      <c r="G32" s="71">
        <f>SUM(G29:G31)</f>
        <v>0</v>
      </c>
      <c r="H32" s="81">
        <f>SUM(H29:H31)</f>
        <v>0</v>
      </c>
      <c r="I32" s="82">
        <f>SUM(G32:H32)</f>
        <v>0</v>
      </c>
      <c r="J32" s="79"/>
      <c r="K32" s="71">
        <f>SUM(K29:K31)</f>
        <v>1001000</v>
      </c>
      <c r="L32" s="81">
        <f>SUM(L29:L31)</f>
        <v>2249731</v>
      </c>
      <c r="M32" s="82">
        <f>SUM(K32:L32)</f>
        <v>3250731</v>
      </c>
      <c r="O32" s="78" t="s">
        <v>37</v>
      </c>
      <c r="P32" s="148">
        <f t="shared" ref="P32:U32" si="9">SUM(P29:P31)</f>
        <v>825000</v>
      </c>
      <c r="Q32" s="149">
        <f t="shared" si="9"/>
        <v>120000</v>
      </c>
      <c r="R32" s="149">
        <f t="shared" si="9"/>
        <v>130000</v>
      </c>
      <c r="S32" s="149">
        <f t="shared" si="9"/>
        <v>5000</v>
      </c>
      <c r="T32" s="149">
        <f t="shared" si="9"/>
        <v>20000</v>
      </c>
      <c r="U32" s="150">
        <f t="shared" si="9"/>
        <v>2235500</v>
      </c>
      <c r="V32" s="151">
        <f>SUM(P32:U32)</f>
        <v>3335500</v>
      </c>
      <c r="Y32" s="289" t="s">
        <v>189</v>
      </c>
      <c r="Z32" s="235"/>
      <c r="AA32" s="141">
        <v>60422</v>
      </c>
      <c r="AB32" s="141"/>
      <c r="AC32" s="141"/>
      <c r="AD32" s="141"/>
      <c r="AE32" s="142"/>
      <c r="AF32" s="355">
        <f t="shared" si="7"/>
        <v>60422</v>
      </c>
      <c r="AG32" s="258"/>
      <c r="AH32" s="233">
        <f t="shared" si="8"/>
        <v>60422</v>
      </c>
      <c r="AJ32" s="262" t="s">
        <v>217</v>
      </c>
      <c r="AK32" s="141">
        <v>5832</v>
      </c>
      <c r="AL32" s="141"/>
      <c r="AM32" s="265">
        <v>5832</v>
      </c>
    </row>
    <row r="33" spans="1:39" ht="16.2" customHeight="1">
      <c r="A33" s="201" t="s">
        <v>38</v>
      </c>
      <c r="B33" s="167"/>
      <c r="C33" s="167"/>
      <c r="D33" s="168"/>
      <c r="E33" s="113"/>
      <c r="F33" s="124"/>
      <c r="G33" s="61"/>
      <c r="H33" s="76"/>
      <c r="I33" s="68"/>
      <c r="J33" s="70"/>
      <c r="K33" s="61"/>
      <c r="L33" s="76"/>
      <c r="M33" s="68"/>
      <c r="O33" s="77" t="s">
        <v>38</v>
      </c>
      <c r="P33" s="136"/>
      <c r="Q33" s="137"/>
      <c r="R33" s="137"/>
      <c r="S33" s="137"/>
      <c r="T33" s="137"/>
      <c r="U33" s="138"/>
      <c r="V33" s="139"/>
      <c r="Y33" s="289" t="s">
        <v>186</v>
      </c>
      <c r="Z33" s="235"/>
      <c r="AA33" s="141">
        <v>47815</v>
      </c>
      <c r="AB33" s="141"/>
      <c r="AC33" s="141"/>
      <c r="AD33" s="141"/>
      <c r="AE33" s="142"/>
      <c r="AF33" s="355">
        <f t="shared" si="7"/>
        <v>47815</v>
      </c>
      <c r="AG33" s="258"/>
      <c r="AH33" s="233">
        <f t="shared" si="8"/>
        <v>47815</v>
      </c>
      <c r="AJ33" s="262" t="s">
        <v>207</v>
      </c>
      <c r="AK33" s="266">
        <v>540000</v>
      </c>
      <c r="AL33" s="141"/>
      <c r="AM33" s="265">
        <v>540000</v>
      </c>
    </row>
    <row r="34" spans="1:39" ht="16.2" customHeight="1">
      <c r="A34" s="202" t="s">
        <v>39</v>
      </c>
      <c r="B34" s="175">
        <v>0</v>
      </c>
      <c r="C34" s="175">
        <v>0</v>
      </c>
      <c r="D34" s="176">
        <v>0</v>
      </c>
      <c r="E34" s="117"/>
      <c r="F34" s="127"/>
      <c r="G34" s="80"/>
      <c r="H34" s="76"/>
      <c r="I34" s="68">
        <f t="shared" ref="I34:I37" si="10">SUM(G34:H34)</f>
        <v>0</v>
      </c>
      <c r="J34" s="79"/>
      <c r="K34" s="80">
        <v>0</v>
      </c>
      <c r="L34" s="76">
        <v>0</v>
      </c>
      <c r="M34" s="68">
        <f t="shared" ref="M34:M42" si="11">SUM(K34:L34)</f>
        <v>0</v>
      </c>
      <c r="O34" s="78" t="s">
        <v>39</v>
      </c>
      <c r="P34" s="140"/>
      <c r="Q34" s="141"/>
      <c r="R34" s="141"/>
      <c r="S34" s="141"/>
      <c r="T34" s="141"/>
      <c r="U34" s="142"/>
      <c r="V34" s="143"/>
      <c r="Y34" s="289" t="s">
        <v>190</v>
      </c>
      <c r="Z34" s="235"/>
      <c r="AA34" s="141"/>
      <c r="AB34" s="141"/>
      <c r="AC34" s="141"/>
      <c r="AD34" s="141">
        <v>0</v>
      </c>
      <c r="AE34" s="142"/>
      <c r="AF34" s="355">
        <f t="shared" si="7"/>
        <v>0</v>
      </c>
      <c r="AG34" s="258">
        <v>257154</v>
      </c>
      <c r="AH34" s="233">
        <f t="shared" si="8"/>
        <v>257154</v>
      </c>
      <c r="AJ34" s="262" t="s">
        <v>208</v>
      </c>
      <c r="AK34" s="266">
        <v>6800</v>
      </c>
      <c r="AL34" s="141"/>
      <c r="AM34" s="265">
        <v>6800</v>
      </c>
    </row>
    <row r="35" spans="1:39" ht="16.2" customHeight="1">
      <c r="A35" s="202" t="s">
        <v>132</v>
      </c>
      <c r="B35" s="175">
        <v>0</v>
      </c>
      <c r="C35" s="175">
        <v>262157</v>
      </c>
      <c r="D35" s="176">
        <f>B35+C35</f>
        <v>262157</v>
      </c>
      <c r="E35" s="117"/>
      <c r="F35" s="127"/>
      <c r="G35" s="80"/>
      <c r="H35" s="76"/>
      <c r="I35" s="68">
        <f t="shared" si="10"/>
        <v>0</v>
      </c>
      <c r="J35" s="79"/>
      <c r="K35" s="80">
        <v>0</v>
      </c>
      <c r="L35" s="76">
        <v>372287</v>
      </c>
      <c r="M35" s="68">
        <f t="shared" si="11"/>
        <v>372287</v>
      </c>
      <c r="O35" s="78" t="s">
        <v>100</v>
      </c>
      <c r="P35" s="140"/>
      <c r="Q35" s="141"/>
      <c r="R35" s="141"/>
      <c r="S35" s="141"/>
      <c r="T35" s="141"/>
      <c r="U35" s="142">
        <v>380000</v>
      </c>
      <c r="V35" s="143">
        <v>380000</v>
      </c>
      <c r="Y35" s="289" t="s">
        <v>187</v>
      </c>
      <c r="Z35" s="235"/>
      <c r="AA35" s="141"/>
      <c r="AB35" s="141"/>
      <c r="AC35" s="141"/>
      <c r="AD35" s="141"/>
      <c r="AE35" s="142"/>
      <c r="AF35" s="357"/>
      <c r="AG35" s="143"/>
      <c r="AH35" s="233">
        <f t="shared" si="8"/>
        <v>0</v>
      </c>
      <c r="AJ35" s="262" t="s">
        <v>209</v>
      </c>
      <c r="AK35" s="266">
        <v>68500</v>
      </c>
      <c r="AL35" s="141"/>
      <c r="AM35" s="265">
        <v>68500</v>
      </c>
    </row>
    <row r="36" spans="1:39" ht="16.2" customHeight="1">
      <c r="A36" s="202" t="s">
        <v>6</v>
      </c>
      <c r="B36" s="175">
        <v>0</v>
      </c>
      <c r="C36" s="175">
        <v>0</v>
      </c>
      <c r="D36" s="176">
        <v>0</v>
      </c>
      <c r="E36" s="117"/>
      <c r="F36" s="127"/>
      <c r="G36" s="61"/>
      <c r="H36" s="76"/>
      <c r="I36" s="68">
        <f t="shared" si="10"/>
        <v>0</v>
      </c>
      <c r="J36" s="79"/>
      <c r="K36" s="61">
        <v>0</v>
      </c>
      <c r="L36" s="76">
        <v>0</v>
      </c>
      <c r="M36" s="68">
        <f t="shared" si="11"/>
        <v>0</v>
      </c>
      <c r="O36" s="78" t="s">
        <v>6</v>
      </c>
      <c r="P36" s="140"/>
      <c r="Q36" s="141"/>
      <c r="R36" s="141"/>
      <c r="S36" s="141"/>
      <c r="T36" s="141"/>
      <c r="U36" s="142"/>
      <c r="V36" s="143">
        <f>SUM(P36:U36)</f>
        <v>0</v>
      </c>
      <c r="Y36" s="289" t="s">
        <v>188</v>
      </c>
      <c r="Z36" s="235"/>
      <c r="AA36" s="141"/>
      <c r="AB36" s="141"/>
      <c r="AC36" s="141"/>
      <c r="AD36" s="141"/>
      <c r="AE36" s="142"/>
      <c r="AF36" s="357"/>
      <c r="AG36" s="143"/>
      <c r="AH36" s="233">
        <f t="shared" si="8"/>
        <v>0</v>
      </c>
      <c r="AJ36" s="262" t="s">
        <v>210</v>
      </c>
      <c r="AK36" s="266">
        <v>31752</v>
      </c>
      <c r="AL36" s="141"/>
      <c r="AM36" s="265">
        <v>31752</v>
      </c>
    </row>
    <row r="37" spans="1:39" ht="18.75" customHeight="1" thickBot="1">
      <c r="A37" s="202" t="s">
        <v>12</v>
      </c>
      <c r="B37" s="175">
        <v>28500</v>
      </c>
      <c r="C37" s="175">
        <v>23000</v>
      </c>
      <c r="D37" s="176">
        <f>B37+C37</f>
        <v>51500</v>
      </c>
      <c r="E37" s="117"/>
      <c r="F37" s="127"/>
      <c r="G37" s="61"/>
      <c r="H37" s="76"/>
      <c r="I37" s="68">
        <f t="shared" si="10"/>
        <v>0</v>
      </c>
      <c r="J37" s="79"/>
      <c r="K37" s="61">
        <v>0</v>
      </c>
      <c r="L37" s="76">
        <v>23000</v>
      </c>
      <c r="M37" s="68">
        <f t="shared" si="11"/>
        <v>23000</v>
      </c>
      <c r="O37" s="78" t="s">
        <v>12</v>
      </c>
      <c r="P37" s="140">
        <v>5000</v>
      </c>
      <c r="Q37" s="141"/>
      <c r="R37" s="141"/>
      <c r="S37" s="141"/>
      <c r="T37" s="141"/>
      <c r="U37" s="142">
        <v>5000</v>
      </c>
      <c r="V37" s="143">
        <f>SUM(P37:U37)</f>
        <v>10000</v>
      </c>
      <c r="Y37" s="290" t="s">
        <v>201</v>
      </c>
      <c r="Z37" s="237"/>
      <c r="AA37" s="221"/>
      <c r="AB37" s="221"/>
      <c r="AC37" s="221"/>
      <c r="AD37" s="221"/>
      <c r="AE37" s="222"/>
      <c r="AF37" s="358"/>
      <c r="AG37" s="259"/>
      <c r="AH37" s="233">
        <f t="shared" si="8"/>
        <v>0</v>
      </c>
      <c r="AJ37" s="271" t="s">
        <v>211</v>
      </c>
      <c r="AK37" s="272">
        <v>2786</v>
      </c>
      <c r="AL37" s="267"/>
      <c r="AM37" s="268">
        <v>2786</v>
      </c>
    </row>
    <row r="38" spans="1:39" ht="16.2" customHeight="1" thickTop="1" thickBot="1">
      <c r="A38" s="202" t="s">
        <v>7</v>
      </c>
      <c r="B38" s="175">
        <v>99751</v>
      </c>
      <c r="C38" s="175">
        <v>0</v>
      </c>
      <c r="D38" s="176">
        <f t="shared" si="0"/>
        <v>99751</v>
      </c>
      <c r="E38" s="117" t="s">
        <v>113</v>
      </c>
      <c r="F38" s="127"/>
      <c r="G38" s="61"/>
      <c r="H38" s="76"/>
      <c r="I38" s="68">
        <v>137654</v>
      </c>
      <c r="J38" s="79"/>
      <c r="K38" s="61">
        <v>137654</v>
      </c>
      <c r="L38" s="76">
        <v>0</v>
      </c>
      <c r="M38" s="68">
        <v>137654</v>
      </c>
      <c r="O38" s="78" t="s">
        <v>7</v>
      </c>
      <c r="P38" s="140">
        <v>140000</v>
      </c>
      <c r="Q38" s="141"/>
      <c r="R38" s="141"/>
      <c r="S38" s="141"/>
      <c r="T38" s="141"/>
      <c r="U38" s="142"/>
      <c r="V38" s="143">
        <f>SUM(P38:U38)</f>
        <v>140000</v>
      </c>
      <c r="Y38" s="291" t="s">
        <v>202</v>
      </c>
      <c r="Z38" s="280"/>
      <c r="AA38" s="267"/>
      <c r="AB38" s="267"/>
      <c r="AC38" s="267"/>
      <c r="AD38" s="267"/>
      <c r="AE38" s="281">
        <v>1192678</v>
      </c>
      <c r="AF38" s="359">
        <f>AE38</f>
        <v>1192678</v>
      </c>
      <c r="AG38" s="361"/>
      <c r="AH38" s="233">
        <f t="shared" si="8"/>
        <v>1192678</v>
      </c>
      <c r="AJ38" s="263" t="s">
        <v>215</v>
      </c>
      <c r="AK38" s="269">
        <f>SUM(AK27:AK37)</f>
        <v>1099303</v>
      </c>
      <c r="AL38" s="269"/>
      <c r="AM38" s="270">
        <f>SUM(AM27:AM37)</f>
        <v>1099303</v>
      </c>
    </row>
    <row r="39" spans="1:39" ht="16.2" customHeight="1" thickTop="1" thickBot="1">
      <c r="A39" s="202" t="s">
        <v>14</v>
      </c>
      <c r="B39" s="175">
        <v>48202</v>
      </c>
      <c r="C39" s="175">
        <v>0</v>
      </c>
      <c r="D39" s="176">
        <f>B39+C39</f>
        <v>48202</v>
      </c>
      <c r="E39" s="117" t="s">
        <v>140</v>
      </c>
      <c r="F39" s="127"/>
      <c r="G39" s="61"/>
      <c r="H39" s="76"/>
      <c r="I39" s="68">
        <v>46656</v>
      </c>
      <c r="J39" s="79"/>
      <c r="K39" s="61">
        <v>46656</v>
      </c>
      <c r="L39" s="76">
        <v>0</v>
      </c>
      <c r="M39" s="68">
        <v>46656</v>
      </c>
      <c r="O39" s="78" t="s">
        <v>14</v>
      </c>
      <c r="P39" s="140">
        <v>50000</v>
      </c>
      <c r="Q39" s="141"/>
      <c r="R39" s="141"/>
      <c r="S39" s="141"/>
      <c r="T39" s="141"/>
      <c r="U39" s="142"/>
      <c r="V39" s="143">
        <f>SUM(P39:U39)</f>
        <v>50000</v>
      </c>
      <c r="Y39" s="292"/>
      <c r="Z39" s="293"/>
      <c r="AA39" s="269">
        <f t="shared" ref="AA39:AC39" si="12">SUM(AA27:AA38)</f>
        <v>879588</v>
      </c>
      <c r="AB39" s="269">
        <f>SUM(AB27:AB38)</f>
        <v>58066</v>
      </c>
      <c r="AC39" s="269">
        <f t="shared" si="12"/>
        <v>91800</v>
      </c>
      <c r="AD39" s="269">
        <f>SUM(AD27:AD38)</f>
        <v>363600</v>
      </c>
      <c r="AE39" s="294">
        <f>SUM(AE27:AE38)</f>
        <v>1192678</v>
      </c>
      <c r="AF39" s="360">
        <f>SUM(AF27:AF38)</f>
        <v>2585732</v>
      </c>
      <c r="AG39" s="279">
        <f>SUM(AG27:AG38)</f>
        <v>1816954</v>
      </c>
      <c r="AH39" s="233">
        <f t="shared" si="8"/>
        <v>4402686</v>
      </c>
    </row>
    <row r="40" spans="1:39" ht="16.2" customHeight="1">
      <c r="A40" s="202" t="s">
        <v>13</v>
      </c>
      <c r="B40" s="175">
        <v>47815</v>
      </c>
      <c r="C40" s="175">
        <v>0</v>
      </c>
      <c r="D40" s="176">
        <f t="shared" si="0"/>
        <v>47815</v>
      </c>
      <c r="E40" s="117" t="s">
        <v>114</v>
      </c>
      <c r="F40" s="127"/>
      <c r="G40" s="61"/>
      <c r="H40" s="76"/>
      <c r="I40" s="68">
        <f t="shared" ref="I40:I42" si="13">SUM(G40:H40)</f>
        <v>0</v>
      </c>
      <c r="J40" s="79"/>
      <c r="K40" s="61">
        <v>49790</v>
      </c>
      <c r="L40" s="76">
        <v>0</v>
      </c>
      <c r="M40" s="68">
        <f t="shared" si="11"/>
        <v>49790</v>
      </c>
      <c r="O40" s="78" t="s">
        <v>13</v>
      </c>
      <c r="P40" s="140">
        <v>50000</v>
      </c>
      <c r="Q40" s="141"/>
      <c r="R40" s="141"/>
      <c r="S40" s="141"/>
      <c r="T40" s="141"/>
      <c r="U40" s="142"/>
      <c r="V40" s="143">
        <f>SUM(P40:U40)</f>
        <v>50000</v>
      </c>
    </row>
    <row r="41" spans="1:39" ht="16.2" customHeight="1">
      <c r="A41" s="202" t="s">
        <v>15</v>
      </c>
      <c r="B41" s="175">
        <v>0</v>
      </c>
      <c r="C41" s="175">
        <v>0</v>
      </c>
      <c r="D41" s="176">
        <f t="shared" si="0"/>
        <v>0</v>
      </c>
      <c r="E41" s="117"/>
      <c r="F41" s="127"/>
      <c r="G41" s="61"/>
      <c r="H41" s="76"/>
      <c r="I41" s="68">
        <f t="shared" si="13"/>
        <v>0</v>
      </c>
      <c r="J41" s="79"/>
      <c r="K41" s="61">
        <v>29747</v>
      </c>
      <c r="L41" s="76">
        <v>0</v>
      </c>
      <c r="M41" s="68">
        <f t="shared" si="11"/>
        <v>29747</v>
      </c>
      <c r="O41" s="78" t="s">
        <v>15</v>
      </c>
      <c r="P41" s="140"/>
      <c r="Q41" s="141">
        <v>30000</v>
      </c>
      <c r="R41" s="141"/>
      <c r="S41" s="141"/>
      <c r="T41" s="141"/>
      <c r="U41" s="142"/>
      <c r="V41" s="143"/>
      <c r="Y41" t="s">
        <v>161</v>
      </c>
      <c r="AA41" s="218">
        <f>B25-B44</f>
        <v>544394</v>
      </c>
      <c r="AB41" s="218">
        <f>C25-C44</f>
        <v>629468</v>
      </c>
    </row>
    <row r="42" spans="1:39" ht="16.2" customHeight="1" thickBot="1">
      <c r="A42" s="202" t="s">
        <v>254</v>
      </c>
      <c r="B42" s="175">
        <v>0</v>
      </c>
      <c r="C42" s="175">
        <v>0</v>
      </c>
      <c r="D42" s="176">
        <v>0</v>
      </c>
      <c r="E42" s="117"/>
      <c r="F42" s="127"/>
      <c r="G42" s="61"/>
      <c r="H42" s="76"/>
      <c r="I42" s="68">
        <f t="shared" si="13"/>
        <v>0</v>
      </c>
      <c r="J42" s="79"/>
      <c r="K42" s="61">
        <v>0</v>
      </c>
      <c r="L42" s="76">
        <v>0</v>
      </c>
      <c r="M42" s="68">
        <f t="shared" si="11"/>
        <v>0</v>
      </c>
      <c r="O42" s="78" t="s">
        <v>9</v>
      </c>
      <c r="P42" s="140"/>
      <c r="Q42" s="141"/>
      <c r="R42" s="141"/>
      <c r="S42" s="141"/>
      <c r="T42" s="141"/>
      <c r="U42" s="142"/>
      <c r="V42" s="143"/>
      <c r="Y42" t="s">
        <v>162</v>
      </c>
      <c r="AA42" s="364">
        <v>0.47</v>
      </c>
      <c r="AB42" s="219">
        <v>0.53</v>
      </c>
    </row>
    <row r="43" spans="1:39" ht="16.2" customHeight="1" thickBot="1">
      <c r="A43" s="203" t="s">
        <v>57</v>
      </c>
      <c r="B43" s="173">
        <f>SUM(B35:B42)</f>
        <v>224268</v>
      </c>
      <c r="C43" s="173">
        <f>SUM(C35:C42)</f>
        <v>285157</v>
      </c>
      <c r="D43" s="174">
        <f>B43+C43</f>
        <v>509425</v>
      </c>
      <c r="E43" s="116"/>
      <c r="F43" s="124"/>
      <c r="G43" s="86">
        <f>SUM(G34:G42)</f>
        <v>0</v>
      </c>
      <c r="H43" s="87">
        <f>SUM(H34:H42)</f>
        <v>0</v>
      </c>
      <c r="I43" s="88">
        <f>SUM(I34:I42)</f>
        <v>184310</v>
      </c>
      <c r="J43" s="49"/>
      <c r="K43" s="86">
        <f>SUM(K34:K42)</f>
        <v>263847</v>
      </c>
      <c r="L43" s="87">
        <f>SUM(L34:L42)</f>
        <v>395287</v>
      </c>
      <c r="M43" s="88">
        <f>SUM(M34:M42)</f>
        <v>659134</v>
      </c>
      <c r="O43" s="85" t="s">
        <v>57</v>
      </c>
      <c r="P43" s="152">
        <f>SUM(P36:P42)</f>
        <v>245000</v>
      </c>
      <c r="Q43" s="153">
        <f>SUM(Q36:Q42)</f>
        <v>30000</v>
      </c>
      <c r="R43" s="153"/>
      <c r="S43" s="153"/>
      <c r="T43" s="153">
        <f>SUM(T36:T42)</f>
        <v>0</v>
      </c>
      <c r="U43" s="154">
        <f>SUM(U35:U42)</f>
        <v>385000</v>
      </c>
      <c r="V43" s="155">
        <f>SUM(P43:U43)</f>
        <v>660000</v>
      </c>
      <c r="Y43" t="s">
        <v>225</v>
      </c>
    </row>
    <row r="44" spans="1:39" ht="16.2" customHeight="1" thickBot="1">
      <c r="A44" s="204" t="s">
        <v>56</v>
      </c>
      <c r="B44" s="179">
        <f>B32+B43</f>
        <v>1380534</v>
      </c>
      <c r="C44" s="179">
        <f>C32+C43</f>
        <v>1829957</v>
      </c>
      <c r="D44" s="179">
        <f>B44+C44</f>
        <v>3210491</v>
      </c>
      <c r="E44" s="119"/>
      <c r="F44" s="124"/>
      <c r="G44" s="86">
        <f>G32+G43</f>
        <v>0</v>
      </c>
      <c r="H44" s="87">
        <f>H32+H43</f>
        <v>0</v>
      </c>
      <c r="I44" s="88">
        <f>I32+I43</f>
        <v>184310</v>
      </c>
      <c r="J44" s="49"/>
      <c r="K44" s="86">
        <f>K32+K43</f>
        <v>1264847</v>
      </c>
      <c r="L44" s="87">
        <f>L32+L43</f>
        <v>2645018</v>
      </c>
      <c r="M44" s="88">
        <f>M32+M43</f>
        <v>3909865</v>
      </c>
      <c r="O44" s="158" t="s">
        <v>56</v>
      </c>
      <c r="P44" s="144">
        <f t="shared" ref="P44:V44" si="14">P32+P43</f>
        <v>1070000</v>
      </c>
      <c r="Q44" s="145">
        <f t="shared" si="14"/>
        <v>150000</v>
      </c>
      <c r="R44" s="145">
        <f t="shared" si="14"/>
        <v>130000</v>
      </c>
      <c r="S44" s="145">
        <f t="shared" si="14"/>
        <v>5000</v>
      </c>
      <c r="T44" s="145">
        <f t="shared" si="14"/>
        <v>20000</v>
      </c>
      <c r="U44" s="146">
        <f t="shared" si="14"/>
        <v>2620500</v>
      </c>
      <c r="V44" s="147">
        <f t="shared" si="14"/>
        <v>3995500</v>
      </c>
      <c r="Y44" s="321" t="s">
        <v>73</v>
      </c>
      <c r="Z44" s="322"/>
      <c r="AA44" s="327" t="s">
        <v>191</v>
      </c>
      <c r="AB44" s="328"/>
      <c r="AC44" s="329"/>
      <c r="AD44" s="349">
        <v>30400</v>
      </c>
    </row>
    <row r="45" spans="1:39" ht="16.2" customHeight="1">
      <c r="A45" s="196" t="s">
        <v>41</v>
      </c>
      <c r="B45" s="167"/>
      <c r="C45" s="167"/>
      <c r="D45" s="168"/>
      <c r="E45" s="113" t="s">
        <v>275</v>
      </c>
      <c r="F45" s="124"/>
      <c r="G45" s="61"/>
      <c r="H45" s="76"/>
      <c r="I45" s="68"/>
      <c r="J45" s="54"/>
      <c r="K45" s="61"/>
      <c r="L45" s="76"/>
      <c r="M45" s="68"/>
      <c r="O45" s="159" t="s">
        <v>41</v>
      </c>
      <c r="P45" s="152"/>
      <c r="Q45" s="153"/>
      <c r="R45" s="153"/>
      <c r="S45" s="153"/>
      <c r="T45" s="153"/>
      <c r="U45" s="154"/>
      <c r="V45" s="155"/>
      <c r="Y45" s="323" t="s">
        <v>73</v>
      </c>
      <c r="Z45" s="324"/>
      <c r="AA45" s="330" t="s">
        <v>233</v>
      </c>
      <c r="AB45" s="331"/>
      <c r="AC45" s="237"/>
      <c r="AD45" s="366">
        <v>214200</v>
      </c>
    </row>
    <row r="46" spans="1:39" ht="16.2" customHeight="1">
      <c r="A46" s="201" t="s">
        <v>36</v>
      </c>
      <c r="B46" s="167"/>
      <c r="C46" s="167"/>
      <c r="D46" s="168"/>
      <c r="E46" s="113"/>
      <c r="F46" s="124"/>
      <c r="G46" s="61"/>
      <c r="H46" s="76"/>
      <c r="I46" s="68"/>
      <c r="J46" s="70"/>
      <c r="K46" s="61"/>
      <c r="L46" s="76"/>
      <c r="M46" s="68"/>
      <c r="O46" s="77" t="s">
        <v>36</v>
      </c>
      <c r="P46" s="140"/>
      <c r="Q46" s="141"/>
      <c r="R46" s="141"/>
      <c r="S46" s="141"/>
      <c r="T46" s="141"/>
      <c r="U46" s="142"/>
      <c r="V46" s="143"/>
      <c r="Y46" s="323" t="s">
        <v>96</v>
      </c>
      <c r="Z46" s="324"/>
      <c r="AA46" s="330" t="s">
        <v>192</v>
      </c>
      <c r="AB46" s="331"/>
      <c r="AC46" s="237"/>
      <c r="AD46" s="366">
        <v>7200</v>
      </c>
      <c r="AG46" s="39"/>
    </row>
    <row r="47" spans="1:39" ht="16.2" customHeight="1">
      <c r="A47" s="205" t="s">
        <v>133</v>
      </c>
      <c r="B47" s="175">
        <f>D47*$AA$42</f>
        <v>56400</v>
      </c>
      <c r="C47" s="175">
        <f>D47-B47</f>
        <v>63600</v>
      </c>
      <c r="D47" s="176">
        <v>120000</v>
      </c>
      <c r="E47" s="117" t="s">
        <v>102</v>
      </c>
      <c r="F47" s="127"/>
      <c r="G47" s="61"/>
      <c r="H47" s="76"/>
      <c r="I47" s="68">
        <f>SUM(G47:H47)</f>
        <v>0</v>
      </c>
      <c r="J47" s="90"/>
      <c r="K47" s="61">
        <v>59400</v>
      </c>
      <c r="L47" s="76">
        <v>120600</v>
      </c>
      <c r="M47" s="68">
        <f>SUM(K47:L47)</f>
        <v>180000</v>
      </c>
      <c r="O47" s="89" t="s">
        <v>42</v>
      </c>
      <c r="P47" s="140">
        <v>59400</v>
      </c>
      <c r="Q47" s="141"/>
      <c r="R47" s="141"/>
      <c r="S47" s="141"/>
      <c r="T47" s="141"/>
      <c r="U47" s="142">
        <v>120600</v>
      </c>
      <c r="V47" s="143">
        <f>SUM(P47:U47)</f>
        <v>180000</v>
      </c>
      <c r="Y47" s="323" t="s">
        <v>96</v>
      </c>
      <c r="Z47" s="324"/>
      <c r="AA47" s="330" t="s">
        <v>193</v>
      </c>
      <c r="AB47" s="331"/>
      <c r="AC47" s="237"/>
      <c r="AD47" s="366">
        <v>3200</v>
      </c>
      <c r="AG47" s="39"/>
    </row>
    <row r="48" spans="1:39" ht="16.2" customHeight="1">
      <c r="A48" s="202" t="s">
        <v>4</v>
      </c>
      <c r="B48" s="175">
        <f>D48*$AA$42</f>
        <v>62040</v>
      </c>
      <c r="C48" s="175">
        <f>D48-B48</f>
        <v>69960</v>
      </c>
      <c r="D48" s="176">
        <v>132000</v>
      </c>
      <c r="E48" s="117" t="s">
        <v>172</v>
      </c>
      <c r="F48" s="127"/>
      <c r="G48" s="61"/>
      <c r="H48" s="76"/>
      <c r="I48" s="68">
        <v>204200</v>
      </c>
      <c r="J48" s="79"/>
      <c r="K48" s="61">
        <f>M48*0.33</f>
        <v>67386</v>
      </c>
      <c r="L48" s="76">
        <f>M48*0.67</f>
        <v>136814</v>
      </c>
      <c r="M48" s="68">
        <v>204200</v>
      </c>
      <c r="O48" s="78" t="s">
        <v>43</v>
      </c>
      <c r="P48" s="140">
        <v>67386</v>
      </c>
      <c r="Q48" s="141"/>
      <c r="R48" s="141"/>
      <c r="S48" s="141"/>
      <c r="T48" s="141"/>
      <c r="U48" s="142">
        <v>136814</v>
      </c>
      <c r="V48" s="143">
        <f>SUM(P48:U48)</f>
        <v>204200</v>
      </c>
      <c r="Y48" s="323" t="s">
        <v>96</v>
      </c>
      <c r="Z48" s="324"/>
      <c r="AA48" s="330" t="s">
        <v>221</v>
      </c>
      <c r="AB48" s="331"/>
      <c r="AC48" s="237"/>
      <c r="AD48" s="366">
        <v>6400</v>
      </c>
      <c r="AG48" s="39"/>
    </row>
    <row r="49" spans="1:33" ht="16.2" customHeight="1" thickBot="1">
      <c r="A49" s="202" t="s">
        <v>44</v>
      </c>
      <c r="B49" s="175">
        <v>0</v>
      </c>
      <c r="C49" s="175">
        <v>0</v>
      </c>
      <c r="D49" s="176">
        <v>0</v>
      </c>
      <c r="E49" s="117"/>
      <c r="F49" s="127"/>
      <c r="G49" s="61">
        <v>0</v>
      </c>
      <c r="H49" s="76">
        <v>0</v>
      </c>
      <c r="I49" s="68">
        <f>SUM(G49:H49)</f>
        <v>0</v>
      </c>
      <c r="J49" s="79"/>
      <c r="K49" s="61">
        <v>0</v>
      </c>
      <c r="L49" s="76">
        <v>0</v>
      </c>
      <c r="M49" s="68">
        <f>SUM(K49:L49)</f>
        <v>0</v>
      </c>
      <c r="O49" s="78" t="s">
        <v>44</v>
      </c>
      <c r="P49" s="144"/>
      <c r="Q49" s="145"/>
      <c r="R49" s="145"/>
      <c r="S49" s="145"/>
      <c r="T49" s="145"/>
      <c r="U49" s="146"/>
      <c r="V49" s="147"/>
      <c r="Y49" s="323" t="s">
        <v>96</v>
      </c>
      <c r="Z49" s="324"/>
      <c r="AA49" s="330" t="s">
        <v>222</v>
      </c>
      <c r="AB49" s="331"/>
      <c r="AC49" s="237"/>
      <c r="AD49" s="366">
        <v>10400</v>
      </c>
      <c r="AG49" s="39"/>
    </row>
    <row r="50" spans="1:33" ht="16.2" customHeight="1" thickBot="1">
      <c r="A50" s="202" t="s">
        <v>37</v>
      </c>
      <c r="B50" s="177">
        <f>SUM(B47:B49)</f>
        <v>118440</v>
      </c>
      <c r="C50" s="177">
        <f>SUM(C47:C49)</f>
        <v>133560</v>
      </c>
      <c r="D50" s="178">
        <f>B50+C50</f>
        <v>252000</v>
      </c>
      <c r="E50" s="118"/>
      <c r="F50" s="127"/>
      <c r="G50" s="71">
        <f>SUM(G47:G49)</f>
        <v>0</v>
      </c>
      <c r="H50" s="81">
        <f>SUM(H47:H49)</f>
        <v>0</v>
      </c>
      <c r="I50" s="82">
        <f>SUM(G50:H50)</f>
        <v>0</v>
      </c>
      <c r="J50" s="79"/>
      <c r="K50" s="71">
        <f>SUM(K47:K49)</f>
        <v>126786</v>
      </c>
      <c r="L50" s="81">
        <f>SUM(L47:L49)</f>
        <v>257414</v>
      </c>
      <c r="M50" s="82">
        <f>SUM(K50:L50)</f>
        <v>384200</v>
      </c>
      <c r="O50" s="78" t="s">
        <v>37</v>
      </c>
      <c r="P50" s="148">
        <f>SUM(P47:P49)</f>
        <v>126786</v>
      </c>
      <c r="Q50" s="149">
        <v>0</v>
      </c>
      <c r="R50" s="149">
        <v>0</v>
      </c>
      <c r="S50" s="149">
        <v>0</v>
      </c>
      <c r="T50" s="149">
        <v>0</v>
      </c>
      <c r="U50" s="150">
        <f>SUM(U47:U49)</f>
        <v>257414</v>
      </c>
      <c r="V50" s="151">
        <f>SUM(P50:U50)</f>
        <v>384200</v>
      </c>
      <c r="Y50" s="323" t="s">
        <v>96</v>
      </c>
      <c r="Z50" s="324"/>
      <c r="AA50" s="330" t="s">
        <v>194</v>
      </c>
      <c r="AB50" s="331"/>
      <c r="AC50" s="237"/>
      <c r="AD50" s="366">
        <v>6972</v>
      </c>
      <c r="AG50" s="39"/>
    </row>
    <row r="51" spans="1:33" ht="16.2" customHeight="1">
      <c r="A51" s="201" t="s">
        <v>38</v>
      </c>
      <c r="B51" s="167"/>
      <c r="C51" s="167"/>
      <c r="D51" s="168"/>
      <c r="E51" s="113"/>
      <c r="F51" s="124"/>
      <c r="G51" s="61"/>
      <c r="H51" s="76"/>
      <c r="I51" s="68"/>
      <c r="J51" s="70"/>
      <c r="K51" s="61"/>
      <c r="L51" s="76"/>
      <c r="M51" s="68"/>
      <c r="O51" s="77" t="s">
        <v>38</v>
      </c>
      <c r="P51" s="136"/>
      <c r="Q51" s="137"/>
      <c r="R51" s="137"/>
      <c r="S51" s="137"/>
      <c r="T51" s="137"/>
      <c r="U51" s="138"/>
      <c r="V51" s="139"/>
      <c r="Y51" s="323" t="s">
        <v>96</v>
      </c>
      <c r="Z51" s="324"/>
      <c r="AA51" s="330" t="s">
        <v>267</v>
      </c>
      <c r="AB51" s="331"/>
      <c r="AC51" s="237"/>
      <c r="AD51" s="366">
        <v>1307</v>
      </c>
      <c r="AG51" s="39"/>
    </row>
    <row r="52" spans="1:33" ht="16.2" customHeight="1">
      <c r="A52" s="202" t="s">
        <v>39</v>
      </c>
      <c r="B52" s="175">
        <f t="shared" ref="B52:B62" si="15">D52*$AA$42</f>
        <v>0</v>
      </c>
      <c r="C52" s="175">
        <f t="shared" ref="C52:C62" si="16">D52-B52</f>
        <v>0</v>
      </c>
      <c r="D52" s="176">
        <v>0</v>
      </c>
      <c r="E52" s="117"/>
      <c r="F52" s="127"/>
      <c r="G52" s="80">
        <v>0</v>
      </c>
      <c r="H52" s="76">
        <v>0</v>
      </c>
      <c r="I52" s="68">
        <f t="shared" ref="I52:I53" si="17">SUM(G52:H52)</f>
        <v>0</v>
      </c>
      <c r="J52" s="79"/>
      <c r="K52" s="80">
        <v>0</v>
      </c>
      <c r="L52" s="76">
        <v>0</v>
      </c>
      <c r="M52" s="68">
        <f t="shared" ref="M52:M60" si="18">SUM(K52:L52)</f>
        <v>0</v>
      </c>
      <c r="O52" s="78" t="s">
        <v>39</v>
      </c>
      <c r="P52" s="140"/>
      <c r="Q52" s="141"/>
      <c r="R52" s="141"/>
      <c r="S52" s="141"/>
      <c r="T52" s="141"/>
      <c r="U52" s="142"/>
      <c r="V52" s="143"/>
      <c r="Y52" s="323" t="s">
        <v>96</v>
      </c>
      <c r="Z52" s="237"/>
      <c r="AA52" s="406" t="s">
        <v>257</v>
      </c>
      <c r="AB52" s="407"/>
      <c r="AC52" s="237"/>
      <c r="AD52" s="366">
        <v>1000</v>
      </c>
      <c r="AG52" s="245"/>
    </row>
    <row r="53" spans="1:33" ht="16.2" customHeight="1">
      <c r="A53" s="202" t="s">
        <v>6</v>
      </c>
      <c r="B53" s="175">
        <f t="shared" si="15"/>
        <v>17792.32</v>
      </c>
      <c r="C53" s="175">
        <f t="shared" si="16"/>
        <v>20063.68</v>
      </c>
      <c r="D53" s="176">
        <v>37856</v>
      </c>
      <c r="E53" s="117"/>
      <c r="F53" s="127"/>
      <c r="G53" s="61"/>
      <c r="H53" s="76"/>
      <c r="I53" s="68">
        <f t="shared" si="17"/>
        <v>0</v>
      </c>
      <c r="J53" s="79"/>
      <c r="K53" s="61">
        <v>14415</v>
      </c>
      <c r="L53" s="76">
        <v>29267</v>
      </c>
      <c r="M53" s="68">
        <f t="shared" si="18"/>
        <v>43682</v>
      </c>
      <c r="O53" s="78" t="s">
        <v>6</v>
      </c>
      <c r="P53" s="140">
        <v>20000</v>
      </c>
      <c r="Q53" s="141"/>
      <c r="R53" s="141"/>
      <c r="S53" s="141"/>
      <c r="T53" s="141"/>
      <c r="U53" s="142">
        <v>30000</v>
      </c>
      <c r="V53" s="143">
        <f>SUM(P53:U53)</f>
        <v>50000</v>
      </c>
      <c r="Y53" s="323" t="s">
        <v>96</v>
      </c>
      <c r="Z53" s="324"/>
      <c r="AA53" s="330" t="s">
        <v>281</v>
      </c>
      <c r="AB53" s="331"/>
      <c r="AC53" s="237"/>
      <c r="AD53" s="366">
        <v>4998</v>
      </c>
      <c r="AG53" s="245"/>
    </row>
    <row r="54" spans="1:33" ht="16.2" customHeight="1">
      <c r="A54" s="202" t="s">
        <v>7</v>
      </c>
      <c r="B54" s="175">
        <f t="shared" si="15"/>
        <v>7112.98</v>
      </c>
      <c r="C54" s="175">
        <f t="shared" si="16"/>
        <v>8021.02</v>
      </c>
      <c r="D54" s="176">
        <v>15134</v>
      </c>
      <c r="E54" s="117" t="s">
        <v>138</v>
      </c>
      <c r="F54" s="127"/>
      <c r="G54" s="61"/>
      <c r="H54" s="76"/>
      <c r="I54" s="68">
        <v>33468</v>
      </c>
      <c r="J54" s="79"/>
      <c r="K54" s="61">
        <f>M54*0.33</f>
        <v>11044.44</v>
      </c>
      <c r="L54" s="76">
        <f>M54*0.67</f>
        <v>22423.56</v>
      </c>
      <c r="M54" s="68">
        <v>33468</v>
      </c>
      <c r="O54" s="78" t="s">
        <v>7</v>
      </c>
      <c r="P54" s="140">
        <v>10000</v>
      </c>
      <c r="Q54" s="141"/>
      <c r="R54" s="141"/>
      <c r="S54" s="141"/>
      <c r="T54" s="141"/>
      <c r="U54" s="142">
        <v>25000</v>
      </c>
      <c r="V54" s="143">
        <f>SUM(P54:U54)</f>
        <v>35000</v>
      </c>
      <c r="Y54" s="323" t="s">
        <v>276</v>
      </c>
      <c r="Z54" s="324"/>
      <c r="AA54" s="330" t="s">
        <v>277</v>
      </c>
      <c r="AB54" s="331"/>
      <c r="AC54" s="237"/>
      <c r="AD54" s="307">
        <v>1160</v>
      </c>
      <c r="AG54" s="245"/>
    </row>
    <row r="55" spans="1:33" ht="16.2" customHeight="1" thickBot="1">
      <c r="A55" s="202" t="s">
        <v>14</v>
      </c>
      <c r="B55" s="175">
        <f t="shared" si="15"/>
        <v>1445.72</v>
      </c>
      <c r="C55" s="175">
        <f t="shared" si="16"/>
        <v>1630.28</v>
      </c>
      <c r="D55" s="176">
        <f>1916+1160</f>
        <v>3076</v>
      </c>
      <c r="E55" s="216"/>
      <c r="F55" s="127"/>
      <c r="G55" s="61"/>
      <c r="H55" s="76"/>
      <c r="I55" s="68"/>
      <c r="J55" s="79"/>
      <c r="K55" s="61"/>
      <c r="L55" s="76"/>
      <c r="M55" s="68"/>
      <c r="O55" s="78"/>
      <c r="P55" s="140"/>
      <c r="Q55" s="141"/>
      <c r="R55" s="141"/>
      <c r="S55" s="141"/>
      <c r="T55" s="141"/>
      <c r="U55" s="142"/>
      <c r="V55" s="143"/>
      <c r="Y55" s="325" t="s">
        <v>276</v>
      </c>
      <c r="Z55" s="326"/>
      <c r="AA55" s="408" t="s">
        <v>278</v>
      </c>
      <c r="AB55" s="409"/>
      <c r="AC55" s="332"/>
      <c r="AD55" s="310">
        <v>13</v>
      </c>
      <c r="AG55" s="218"/>
    </row>
    <row r="56" spans="1:33" ht="16.2" customHeight="1" thickBot="1">
      <c r="A56" s="202" t="s">
        <v>273</v>
      </c>
      <c r="B56" s="175">
        <f t="shared" si="15"/>
        <v>5532.8399999999992</v>
      </c>
      <c r="C56" s="175">
        <f t="shared" si="16"/>
        <v>6239.1600000000008</v>
      </c>
      <c r="D56" s="176">
        <v>11772</v>
      </c>
      <c r="E56" s="216" t="s">
        <v>282</v>
      </c>
      <c r="F56" s="127"/>
      <c r="G56" s="61"/>
      <c r="H56" s="76"/>
      <c r="I56" s="68"/>
      <c r="J56" s="79"/>
      <c r="K56" s="61"/>
      <c r="L56" s="76"/>
      <c r="M56" s="68"/>
      <c r="O56" s="78"/>
      <c r="P56" s="140"/>
      <c r="Q56" s="141"/>
      <c r="R56" s="141"/>
      <c r="S56" s="141"/>
      <c r="T56" s="141"/>
      <c r="U56" s="142"/>
      <c r="V56" s="143"/>
      <c r="Z56" s="308"/>
      <c r="AA56" s="333"/>
      <c r="AB56" s="334"/>
      <c r="AC56" s="335"/>
      <c r="AD56" s="309">
        <f>SUM(AD44:AD55)</f>
        <v>287250</v>
      </c>
      <c r="AG56" s="218"/>
    </row>
    <row r="57" spans="1:33" ht="16.2" customHeight="1">
      <c r="A57" s="202" t="s">
        <v>120</v>
      </c>
      <c r="B57" s="175">
        <f t="shared" si="15"/>
        <v>15027.779999999999</v>
      </c>
      <c r="C57" s="175">
        <f t="shared" si="16"/>
        <v>16946.22</v>
      </c>
      <c r="D57" s="176">
        <v>31974</v>
      </c>
      <c r="E57" s="117" t="s">
        <v>141</v>
      </c>
      <c r="F57" s="127"/>
      <c r="G57" s="61"/>
      <c r="H57" s="76"/>
      <c r="I57" s="68"/>
      <c r="J57" s="79"/>
      <c r="K57" s="61"/>
      <c r="L57" s="76"/>
      <c r="M57" s="68"/>
      <c r="O57" s="78"/>
      <c r="P57" s="140"/>
      <c r="Q57" s="141"/>
      <c r="R57" s="141"/>
      <c r="S57" s="141"/>
      <c r="T57" s="141"/>
      <c r="U57" s="142"/>
      <c r="V57" s="143"/>
    </row>
    <row r="58" spans="1:33" ht="16.2" customHeight="1">
      <c r="A58" s="202" t="s">
        <v>15</v>
      </c>
      <c r="B58" s="175">
        <f t="shared" si="15"/>
        <v>256540.56999999998</v>
      </c>
      <c r="C58" s="175">
        <f t="shared" si="16"/>
        <v>289290.43000000005</v>
      </c>
      <c r="D58" s="176">
        <v>545831</v>
      </c>
      <c r="E58" s="117" t="s">
        <v>136</v>
      </c>
      <c r="F58" s="127"/>
      <c r="G58" s="61"/>
      <c r="H58" s="76"/>
      <c r="I58" s="68">
        <f>SUM(G58:H58)</f>
        <v>0</v>
      </c>
      <c r="J58" s="79"/>
      <c r="K58" s="61">
        <v>360000</v>
      </c>
      <c r="L58" s="76">
        <v>180000</v>
      </c>
      <c r="M58" s="68">
        <f>SUM(K58:L58)</f>
        <v>540000</v>
      </c>
      <c r="O58" s="78" t="s">
        <v>15</v>
      </c>
      <c r="P58" s="140">
        <v>360000</v>
      </c>
      <c r="Q58" s="141"/>
      <c r="R58" s="141"/>
      <c r="S58" s="141"/>
      <c r="T58" s="141"/>
      <c r="U58" s="142">
        <v>180000</v>
      </c>
      <c r="V58" s="143">
        <f>SUM(P58:U58)</f>
        <v>540000</v>
      </c>
      <c r="Y58" s="244" t="s">
        <v>196</v>
      </c>
    </row>
    <row r="59" spans="1:33" ht="16.2" customHeight="1">
      <c r="A59" s="202" t="s">
        <v>9</v>
      </c>
      <c r="B59" s="175">
        <f t="shared" si="15"/>
        <v>36613</v>
      </c>
      <c r="C59" s="175">
        <f t="shared" si="16"/>
        <v>41287</v>
      </c>
      <c r="D59" s="176">
        <v>77900</v>
      </c>
      <c r="E59" s="117" t="s">
        <v>220</v>
      </c>
      <c r="F59" s="127"/>
      <c r="G59" s="61"/>
      <c r="H59" s="76"/>
      <c r="I59" s="68">
        <f t="shared" ref="I59:I60" si="19">SUM(G59:H59)</f>
        <v>0</v>
      </c>
      <c r="J59" s="79"/>
      <c r="K59" s="61">
        <v>0</v>
      </c>
      <c r="L59" s="76">
        <v>68500</v>
      </c>
      <c r="M59" s="68">
        <f t="shared" si="18"/>
        <v>68500</v>
      </c>
      <c r="O59" s="78" t="s">
        <v>9</v>
      </c>
      <c r="P59" s="140"/>
      <c r="Q59" s="141"/>
      <c r="R59" s="141"/>
      <c r="S59" s="141"/>
      <c r="T59" s="141"/>
      <c r="U59" s="142">
        <v>70000</v>
      </c>
      <c r="V59" s="143">
        <f>SUM(P59:U59)</f>
        <v>70000</v>
      </c>
      <c r="Y59" s="246"/>
      <c r="AA59" s="396"/>
      <c r="AB59" s="396"/>
      <c r="AC59" s="396"/>
      <c r="AD59" s="396"/>
      <c r="AE59" s="379"/>
      <c r="AF59" s="380"/>
      <c r="AG59" s="381"/>
    </row>
    <row r="60" spans="1:33" ht="16.2" customHeight="1">
      <c r="A60" s="202" t="s">
        <v>95</v>
      </c>
      <c r="B60" s="175">
        <f t="shared" si="15"/>
        <v>3957.3999999999996</v>
      </c>
      <c r="C60" s="175">
        <f t="shared" si="16"/>
        <v>4462.6000000000004</v>
      </c>
      <c r="D60" s="176">
        <v>8420</v>
      </c>
      <c r="E60" s="117" t="s">
        <v>101</v>
      </c>
      <c r="F60" s="127"/>
      <c r="G60" s="61"/>
      <c r="H60" s="76"/>
      <c r="I60" s="68">
        <f t="shared" si="19"/>
        <v>0</v>
      </c>
      <c r="J60" s="79"/>
      <c r="K60" s="61">
        <v>3571</v>
      </c>
      <c r="L60" s="76">
        <v>7249</v>
      </c>
      <c r="M60" s="68">
        <f t="shared" si="18"/>
        <v>10820</v>
      </c>
      <c r="O60" s="78" t="s">
        <v>95</v>
      </c>
      <c r="P60" s="140">
        <v>3571</v>
      </c>
      <c r="Q60" s="141"/>
      <c r="R60" s="141"/>
      <c r="S60" s="141"/>
      <c r="T60" s="141"/>
      <c r="U60" s="142">
        <v>7249</v>
      </c>
      <c r="V60" s="143">
        <f>SUM(P60:U60)</f>
        <v>10820</v>
      </c>
      <c r="AA60" s="396"/>
      <c r="AB60" s="396"/>
      <c r="AC60" s="396"/>
      <c r="AD60" s="396"/>
      <c r="AE60" s="379"/>
      <c r="AF60" s="380"/>
      <c r="AG60" s="381"/>
    </row>
    <row r="61" spans="1:33" ht="16.2" customHeight="1">
      <c r="A61" s="202" t="s">
        <v>139</v>
      </c>
      <c r="B61" s="175">
        <f t="shared" si="15"/>
        <v>413.59999999999997</v>
      </c>
      <c r="C61" s="175">
        <f t="shared" si="16"/>
        <v>466.40000000000003</v>
      </c>
      <c r="D61" s="176">
        <v>880</v>
      </c>
      <c r="E61" s="117" t="s">
        <v>274</v>
      </c>
      <c r="F61" s="127"/>
      <c r="G61" s="83"/>
      <c r="H61" s="84"/>
      <c r="I61" s="68">
        <v>217464</v>
      </c>
      <c r="J61" s="79"/>
      <c r="K61" s="83">
        <f>M61*0.33</f>
        <v>71763.12000000001</v>
      </c>
      <c r="L61" s="84">
        <f>M61*0.67</f>
        <v>145700.88</v>
      </c>
      <c r="M61" s="68">
        <v>217464</v>
      </c>
      <c r="O61" s="78" t="s">
        <v>11</v>
      </c>
      <c r="P61" s="144">
        <v>40000</v>
      </c>
      <c r="Q61" s="145"/>
      <c r="R61" s="145"/>
      <c r="S61" s="145"/>
      <c r="T61" s="145"/>
      <c r="U61" s="146">
        <v>10000</v>
      </c>
      <c r="V61" s="147">
        <f>SUM(P61:U61)</f>
        <v>50000</v>
      </c>
      <c r="AA61" s="397"/>
      <c r="AB61" s="397"/>
      <c r="AC61" s="397"/>
      <c r="AD61" s="397"/>
      <c r="AE61" s="379"/>
      <c r="AF61" s="380"/>
      <c r="AG61" s="381"/>
    </row>
    <row r="62" spans="1:33" ht="16.2" customHeight="1" thickBot="1">
      <c r="A62" s="202" t="s">
        <v>119</v>
      </c>
      <c r="B62" s="175">
        <f t="shared" si="15"/>
        <v>106059.73</v>
      </c>
      <c r="C62" s="175">
        <f t="shared" si="16"/>
        <v>119599.27</v>
      </c>
      <c r="D62" s="176">
        <v>225659</v>
      </c>
      <c r="E62" s="117" t="s">
        <v>272</v>
      </c>
      <c r="F62" s="127"/>
      <c r="G62" s="83"/>
      <c r="H62" s="84"/>
      <c r="I62" s="68"/>
      <c r="J62" s="79"/>
      <c r="K62" s="83"/>
      <c r="L62" s="84"/>
      <c r="M62" s="68"/>
      <c r="O62" s="78"/>
      <c r="P62" s="191"/>
      <c r="Q62" s="192"/>
      <c r="R62" s="192"/>
      <c r="S62" s="192"/>
      <c r="T62" s="192"/>
      <c r="U62" s="193"/>
      <c r="V62" s="194"/>
      <c r="AA62" s="397"/>
      <c r="AB62" s="397"/>
      <c r="AC62" s="397"/>
      <c r="AD62" s="397"/>
      <c r="AE62" s="379"/>
      <c r="AF62" s="380"/>
      <c r="AG62" s="381"/>
    </row>
    <row r="63" spans="1:33" ht="16.2" customHeight="1" thickBot="1">
      <c r="A63" s="206" t="s">
        <v>134</v>
      </c>
      <c r="B63" s="177">
        <f>SUM(B52:B62)</f>
        <v>450495.93999999994</v>
      </c>
      <c r="C63" s="177">
        <f>SUM(C52:C62)</f>
        <v>508006.06000000006</v>
      </c>
      <c r="D63" s="178">
        <f>B63+C63</f>
        <v>958502</v>
      </c>
      <c r="E63" s="118"/>
      <c r="F63" s="127"/>
      <c r="G63" s="86">
        <f>SUM(G52:G61)</f>
        <v>0</v>
      </c>
      <c r="H63" s="87">
        <f>SUM(H52:H61)</f>
        <v>0</v>
      </c>
      <c r="I63" s="88">
        <f>SUM(I52:I61)</f>
        <v>250932</v>
      </c>
      <c r="J63" s="92"/>
      <c r="K63" s="86">
        <f>SUM(K52:K61)</f>
        <v>460793.56</v>
      </c>
      <c r="L63" s="87">
        <f>SUM(L52:L61)</f>
        <v>453140.44</v>
      </c>
      <c r="M63" s="88">
        <f>SUM(M52:M61)</f>
        <v>913934</v>
      </c>
      <c r="O63" s="91" t="s">
        <v>40</v>
      </c>
      <c r="P63" s="148">
        <f t="shared" ref="P63:U63" si="20">SUM(P53:P61)</f>
        <v>433571</v>
      </c>
      <c r="Q63" s="149">
        <f t="shared" si="20"/>
        <v>0</v>
      </c>
      <c r="R63" s="149">
        <f t="shared" si="20"/>
        <v>0</v>
      </c>
      <c r="S63" s="149">
        <f t="shared" si="20"/>
        <v>0</v>
      </c>
      <c r="T63" s="149">
        <f t="shared" si="20"/>
        <v>0</v>
      </c>
      <c r="U63" s="150">
        <f t="shared" si="20"/>
        <v>322249</v>
      </c>
      <c r="V63" s="151">
        <f>SUM(P63:U63)</f>
        <v>755820</v>
      </c>
      <c r="AA63" s="397"/>
      <c r="AB63" s="397"/>
      <c r="AC63" s="397"/>
      <c r="AD63" s="397"/>
      <c r="AE63" s="382"/>
      <c r="AF63" s="380"/>
      <c r="AG63" s="381"/>
    </row>
    <row r="64" spans="1:33" ht="16.2" customHeight="1" thickBot="1">
      <c r="A64" s="203" t="s">
        <v>135</v>
      </c>
      <c r="B64" s="173">
        <f>B50+B63</f>
        <v>568935.93999999994</v>
      </c>
      <c r="C64" s="173">
        <f>C50+C63</f>
        <v>641566.06000000006</v>
      </c>
      <c r="D64" s="173">
        <f>D50+D63</f>
        <v>1210502</v>
      </c>
      <c r="E64" s="116"/>
      <c r="F64" s="124"/>
      <c r="G64" s="86">
        <f>G50+G63</f>
        <v>0</v>
      </c>
      <c r="H64" s="87">
        <f>H50+H63</f>
        <v>0</v>
      </c>
      <c r="I64" s="88">
        <f>I50+I63</f>
        <v>250932</v>
      </c>
      <c r="J64" s="49"/>
      <c r="K64" s="86">
        <f>K50+K63</f>
        <v>587579.56000000006</v>
      </c>
      <c r="L64" s="87">
        <f>L50+L63</f>
        <v>710554.44</v>
      </c>
      <c r="M64" s="88">
        <f>M50+M63</f>
        <v>1298134</v>
      </c>
      <c r="O64" s="85" t="s">
        <v>45</v>
      </c>
      <c r="P64" s="148">
        <f t="shared" ref="P64:V64" si="21">P50+P63</f>
        <v>560357</v>
      </c>
      <c r="Q64" s="149">
        <f t="shared" si="21"/>
        <v>0</v>
      </c>
      <c r="R64" s="149">
        <f t="shared" si="21"/>
        <v>0</v>
      </c>
      <c r="S64" s="149">
        <f t="shared" si="21"/>
        <v>0</v>
      </c>
      <c r="T64" s="149">
        <f t="shared" si="21"/>
        <v>0</v>
      </c>
      <c r="U64" s="150">
        <f t="shared" si="21"/>
        <v>579663</v>
      </c>
      <c r="V64" s="151">
        <f t="shared" si="21"/>
        <v>1140020</v>
      </c>
      <c r="AA64" s="397"/>
      <c r="AB64" s="397"/>
      <c r="AC64" s="397"/>
      <c r="AD64" s="397"/>
      <c r="AE64" s="382"/>
      <c r="AF64" s="380"/>
      <c r="AG64" s="381"/>
    </row>
    <row r="65" spans="1:33" ht="16.2" customHeight="1">
      <c r="A65" s="207" t="s">
        <v>46</v>
      </c>
      <c r="B65" s="173">
        <f>B44+B64</f>
        <v>1949469.94</v>
      </c>
      <c r="C65" s="173">
        <f>C44+C64</f>
        <v>2471523.06</v>
      </c>
      <c r="D65" s="173">
        <f>B65+C65</f>
        <v>4420993</v>
      </c>
      <c r="E65" s="116"/>
      <c r="F65" s="124"/>
      <c r="G65" s="71">
        <f>G64+G44</f>
        <v>0</v>
      </c>
      <c r="H65" s="81">
        <f>H64+H44</f>
        <v>0</v>
      </c>
      <c r="I65" s="94">
        <f>I64+I44</f>
        <v>435242</v>
      </c>
      <c r="J65" s="54"/>
      <c r="K65" s="71">
        <f>K64+K44</f>
        <v>1852426.56</v>
      </c>
      <c r="L65" s="81">
        <f>L64+L44</f>
        <v>3355572.44</v>
      </c>
      <c r="M65" s="94">
        <f>M64+M44</f>
        <v>5207999</v>
      </c>
      <c r="O65" s="93" t="s">
        <v>46</v>
      </c>
      <c r="P65" s="156">
        <f t="shared" ref="P65:V65" si="22">P44+P64</f>
        <v>1630357</v>
      </c>
      <c r="Q65" s="153">
        <f t="shared" si="22"/>
        <v>150000</v>
      </c>
      <c r="R65" s="153">
        <f t="shared" si="22"/>
        <v>130000</v>
      </c>
      <c r="S65" s="153">
        <f t="shared" si="22"/>
        <v>5000</v>
      </c>
      <c r="T65" s="153">
        <f t="shared" si="22"/>
        <v>20000</v>
      </c>
      <c r="U65" s="153">
        <f t="shared" si="22"/>
        <v>3200163</v>
      </c>
      <c r="V65" s="157">
        <f t="shared" si="22"/>
        <v>5135520</v>
      </c>
      <c r="AA65" s="392"/>
      <c r="AB65" s="392"/>
      <c r="AC65" s="392"/>
      <c r="AD65" s="392"/>
      <c r="AE65" s="382"/>
      <c r="AF65" s="380"/>
      <c r="AG65" s="381"/>
    </row>
    <row r="66" spans="1:33" ht="16.2" customHeight="1" thickBot="1">
      <c r="A66" s="208" t="s">
        <v>47</v>
      </c>
      <c r="B66" s="180">
        <f>B25-B65</f>
        <v>-24541.939999999944</v>
      </c>
      <c r="C66" s="180">
        <f>C25-C65</f>
        <v>-12098.060000000056</v>
      </c>
      <c r="D66" s="180">
        <f>B66+C66</f>
        <v>-36640</v>
      </c>
      <c r="E66" s="116"/>
      <c r="F66" s="124"/>
      <c r="G66" s="71">
        <f>G25-G65</f>
        <v>0</v>
      </c>
      <c r="H66" s="81">
        <f>H25-H65</f>
        <v>0</v>
      </c>
      <c r="I66" s="94">
        <f>I25-I65</f>
        <v>-435242</v>
      </c>
      <c r="J66" s="54"/>
      <c r="K66" s="71">
        <f>K25-K65</f>
        <v>-26314.560000000056</v>
      </c>
      <c r="L66" s="81">
        <f>L25-L65</f>
        <v>-320794.43999999994</v>
      </c>
      <c r="M66" s="94">
        <f>M25-M65</f>
        <v>-347109</v>
      </c>
      <c r="O66" s="160" t="s">
        <v>47</v>
      </c>
      <c r="P66" s="161">
        <f t="shared" ref="P66:V66" si="23">P25-P65</f>
        <v>-225357</v>
      </c>
      <c r="Q66" s="162">
        <f t="shared" si="23"/>
        <v>0</v>
      </c>
      <c r="R66" s="162">
        <f t="shared" si="23"/>
        <v>200000</v>
      </c>
      <c r="S66" s="162">
        <f t="shared" si="23"/>
        <v>-5000</v>
      </c>
      <c r="T66" s="162">
        <f t="shared" si="23"/>
        <v>-20000</v>
      </c>
      <c r="U66" s="162">
        <f t="shared" si="23"/>
        <v>-200163</v>
      </c>
      <c r="V66" s="163">
        <f t="shared" si="23"/>
        <v>-250520</v>
      </c>
      <c r="AA66" s="392"/>
      <c r="AB66" s="392"/>
      <c r="AC66" s="392"/>
      <c r="AD66" s="392"/>
      <c r="AE66" s="382"/>
      <c r="AF66" s="380"/>
      <c r="AG66" s="381"/>
    </row>
    <row r="67" spans="1:33" ht="16.2" customHeight="1">
      <c r="A67" s="198" t="s">
        <v>49</v>
      </c>
      <c r="B67" s="338"/>
      <c r="C67" s="338"/>
      <c r="D67" s="338"/>
      <c r="E67" s="115"/>
      <c r="F67" s="126"/>
      <c r="G67" s="61"/>
      <c r="H67" s="76"/>
      <c r="I67" s="68"/>
      <c r="J67" s="65"/>
      <c r="K67" s="61"/>
      <c r="L67" s="76"/>
      <c r="M67" s="68"/>
      <c r="O67" s="65"/>
      <c r="AA67" s="392"/>
      <c r="AB67" s="392"/>
      <c r="AC67" s="392"/>
      <c r="AD67" s="392"/>
      <c r="AE67" s="382"/>
      <c r="AF67" s="380"/>
      <c r="AG67" s="381"/>
    </row>
    <row r="68" spans="1:33" ht="16.2" customHeight="1">
      <c r="A68" s="209" t="s">
        <v>252</v>
      </c>
      <c r="B68" s="337">
        <f t="shared" ref="B68" si="24">D68*$AA$42</f>
        <v>11.28</v>
      </c>
      <c r="C68" s="175">
        <f t="shared" ref="C68" si="25">D68-B68</f>
        <v>12.72</v>
      </c>
      <c r="D68" s="170">
        <v>24</v>
      </c>
      <c r="E68" s="114"/>
      <c r="F68" s="125"/>
      <c r="G68" s="61"/>
      <c r="H68" s="76"/>
      <c r="I68" s="68">
        <v>0</v>
      </c>
      <c r="J68" s="95"/>
      <c r="K68" s="61"/>
      <c r="L68" s="76"/>
      <c r="M68" s="68">
        <v>0</v>
      </c>
      <c r="O68" s="95"/>
      <c r="AA68" s="392"/>
      <c r="AB68" s="392"/>
      <c r="AC68" s="392"/>
      <c r="AD68" s="392"/>
      <c r="AE68" s="382"/>
      <c r="AF68" s="380"/>
      <c r="AG68" s="381"/>
    </row>
    <row r="69" spans="1:33" ht="16.2" customHeight="1">
      <c r="A69" s="210" t="s">
        <v>48</v>
      </c>
      <c r="B69" s="181">
        <f>SUM(B68)</f>
        <v>11.28</v>
      </c>
      <c r="C69" s="181">
        <f>SUM(C68)</f>
        <v>12.72</v>
      </c>
      <c r="D69" s="182">
        <v>24</v>
      </c>
      <c r="E69" s="120"/>
      <c r="F69" s="126"/>
      <c r="G69" s="71">
        <v>0</v>
      </c>
      <c r="H69" s="72">
        <v>0</v>
      </c>
      <c r="I69" s="82">
        <v>0</v>
      </c>
      <c r="J69" s="96"/>
      <c r="K69" s="71">
        <v>0</v>
      </c>
      <c r="L69" s="72">
        <v>0</v>
      </c>
      <c r="M69" s="82">
        <v>0</v>
      </c>
      <c r="O69" s="96"/>
      <c r="AA69" s="392"/>
      <c r="AB69" s="392"/>
      <c r="AC69" s="392"/>
      <c r="AD69" s="392"/>
      <c r="AE69" s="382"/>
      <c r="AF69" s="380"/>
      <c r="AG69" s="381"/>
    </row>
    <row r="70" spans="1:33" ht="16.2" customHeight="1">
      <c r="A70" s="198" t="s">
        <v>50</v>
      </c>
      <c r="B70" s="171"/>
      <c r="C70" s="171"/>
      <c r="D70" s="172"/>
      <c r="E70" s="115"/>
      <c r="F70" s="126"/>
      <c r="G70" s="61"/>
      <c r="H70" s="76"/>
      <c r="I70" s="68"/>
      <c r="J70" s="65"/>
      <c r="K70" s="61"/>
      <c r="L70" s="76"/>
      <c r="M70" s="68"/>
      <c r="O70" s="65"/>
      <c r="AA70" s="381"/>
      <c r="AB70" s="381"/>
      <c r="AC70" s="381"/>
      <c r="AD70" s="381"/>
      <c r="AE70" s="381"/>
      <c r="AF70" s="306"/>
      <c r="AG70" s="381">
        <f>SUM(AG59:AG69)</f>
        <v>0</v>
      </c>
    </row>
    <row r="71" spans="1:33" ht="16.2" customHeight="1">
      <c r="A71" s="209" t="s">
        <v>253</v>
      </c>
      <c r="B71" s="169">
        <v>0</v>
      </c>
      <c r="C71" s="169">
        <v>0</v>
      </c>
      <c r="D71" s="170">
        <v>0</v>
      </c>
      <c r="E71" s="114"/>
      <c r="F71" s="125"/>
      <c r="G71" s="61"/>
      <c r="H71" s="76"/>
      <c r="I71" s="68">
        <v>0</v>
      </c>
      <c r="J71" s="95"/>
      <c r="K71" s="61"/>
      <c r="L71" s="76"/>
      <c r="M71" s="68">
        <v>0</v>
      </c>
      <c r="O71" s="95"/>
      <c r="Y71" s="244" t="s">
        <v>227</v>
      </c>
    </row>
    <row r="72" spans="1:33" ht="16.2" customHeight="1">
      <c r="A72" s="211" t="s">
        <v>55</v>
      </c>
      <c r="B72" s="183"/>
      <c r="C72" s="183"/>
      <c r="D72" s="174"/>
      <c r="E72" s="121"/>
      <c r="F72" s="128"/>
      <c r="G72" s="98">
        <v>0</v>
      </c>
      <c r="H72" s="99">
        <v>0</v>
      </c>
      <c r="I72" s="100">
        <v>0</v>
      </c>
      <c r="J72" s="97"/>
      <c r="K72" s="98">
        <v>0</v>
      </c>
      <c r="L72" s="99">
        <v>0</v>
      </c>
      <c r="M72" s="100">
        <v>0</v>
      </c>
      <c r="O72" s="97"/>
      <c r="Y72" s="393" t="s">
        <v>234</v>
      </c>
      <c r="Z72" s="393"/>
      <c r="AA72" s="393"/>
      <c r="AB72" s="393"/>
      <c r="AC72" s="393"/>
      <c r="AD72" s="393"/>
      <c r="AE72" s="379"/>
      <c r="AF72" s="380"/>
      <c r="AG72" s="381"/>
    </row>
    <row r="73" spans="1:33" ht="16.2" customHeight="1">
      <c r="A73" s="211" t="s">
        <v>51</v>
      </c>
      <c r="B73" s="184">
        <v>0</v>
      </c>
      <c r="C73" s="184">
        <v>0</v>
      </c>
      <c r="D73" s="185">
        <v>0</v>
      </c>
      <c r="E73" s="121"/>
      <c r="F73" s="128"/>
      <c r="G73" s="98">
        <v>0</v>
      </c>
      <c r="H73" s="99">
        <v>0</v>
      </c>
      <c r="I73" s="100">
        <f>I66</f>
        <v>-435242</v>
      </c>
      <c r="J73" s="97"/>
      <c r="K73" s="98">
        <v>0</v>
      </c>
      <c r="L73" s="99">
        <v>0</v>
      </c>
      <c r="M73" s="100">
        <f>M66</f>
        <v>-347109</v>
      </c>
      <c r="O73" s="97"/>
      <c r="Y73" s="313" t="s">
        <v>235</v>
      </c>
      <c r="AE73" s="379"/>
      <c r="AF73" s="380"/>
      <c r="AG73" s="381"/>
    </row>
    <row r="74" spans="1:33" ht="16.2" customHeight="1" thickBot="1">
      <c r="A74" s="212" t="s">
        <v>52</v>
      </c>
      <c r="B74" s="186">
        <f>B66-B71+B69</f>
        <v>-24530.659999999945</v>
      </c>
      <c r="C74" s="186">
        <f t="shared" ref="C74:D74" si="26">C66-C71+C69</f>
        <v>-12085.340000000057</v>
      </c>
      <c r="D74" s="186">
        <f t="shared" si="26"/>
        <v>-36616</v>
      </c>
      <c r="E74" s="277"/>
      <c r="F74" s="128"/>
      <c r="G74" s="101">
        <f>G66+G73</f>
        <v>0</v>
      </c>
      <c r="H74" s="102">
        <f>H66+H73</f>
        <v>0</v>
      </c>
      <c r="I74" s="100">
        <f>I73</f>
        <v>-435242</v>
      </c>
      <c r="J74" s="97"/>
      <c r="K74" s="101">
        <f>K66+K73</f>
        <v>-26314.560000000056</v>
      </c>
      <c r="L74" s="102">
        <f>L66+L73</f>
        <v>-320794.43999999994</v>
      </c>
      <c r="M74" s="100">
        <f>M73</f>
        <v>-347109</v>
      </c>
      <c r="O74" s="97"/>
      <c r="AB74" s="313"/>
      <c r="AC74" s="367" t="s">
        <v>236</v>
      </c>
      <c r="AD74" s="367"/>
      <c r="AE74" s="367"/>
      <c r="AF74" s="367"/>
      <c r="AG74" s="47"/>
    </row>
    <row r="75" spans="1:33" ht="18.75" customHeight="1" thickTop="1">
      <c r="A75" s="211" t="s">
        <v>53</v>
      </c>
      <c r="B75" s="187"/>
      <c r="C75" s="187"/>
      <c r="D75" s="188">
        <v>2680354</v>
      </c>
      <c r="E75" s="276"/>
      <c r="F75" s="128"/>
      <c r="G75" s="103"/>
      <c r="H75" s="104"/>
      <c r="I75" s="100">
        <v>3004894</v>
      </c>
      <c r="J75" s="97"/>
      <c r="K75" s="103"/>
      <c r="L75" s="104"/>
      <c r="M75" s="100">
        <v>3004894</v>
      </c>
      <c r="O75" s="97"/>
      <c r="Y75" s="394" t="s">
        <v>237</v>
      </c>
      <c r="Z75" s="395"/>
      <c r="AA75" s="395"/>
      <c r="AB75" s="369" t="s">
        <v>238</v>
      </c>
      <c r="AC75" s="369" t="s">
        <v>239</v>
      </c>
      <c r="AD75" s="369" t="s">
        <v>240</v>
      </c>
      <c r="AE75" s="369" t="s">
        <v>241</v>
      </c>
      <c r="AF75" s="370" t="s">
        <v>242</v>
      </c>
      <c r="AG75" s="47"/>
    </row>
    <row r="76" spans="1:33" ht="16.2" customHeight="1" thickBot="1">
      <c r="A76" s="213" t="s">
        <v>54</v>
      </c>
      <c r="B76" s="189"/>
      <c r="C76" s="189"/>
      <c r="D76" s="190">
        <f>D74+D75</f>
        <v>2643738</v>
      </c>
      <c r="E76" s="122"/>
      <c r="F76" s="128"/>
      <c r="G76" s="105"/>
      <c r="H76" s="106"/>
      <c r="I76" s="107">
        <f>I75+I74</f>
        <v>2569652</v>
      </c>
      <c r="J76" s="97"/>
      <c r="K76" s="105"/>
      <c r="L76" s="106"/>
      <c r="M76" s="107">
        <f>M75+M74</f>
        <v>2657785</v>
      </c>
      <c r="O76" s="97"/>
      <c r="Y76" s="371" t="s">
        <v>247</v>
      </c>
      <c r="Z76" s="368"/>
      <c r="AA76" s="368"/>
      <c r="AB76" s="316">
        <v>1</v>
      </c>
      <c r="AC76" s="316">
        <v>825</v>
      </c>
      <c r="AD76" s="316">
        <f>AC76*AB76</f>
        <v>825</v>
      </c>
      <c r="AE76" s="316">
        <v>1100</v>
      </c>
      <c r="AF76" s="372">
        <f>AE76*AB76</f>
        <v>1100</v>
      </c>
      <c r="AG76" s="381">
        <f>SUM(AG72:AG75)</f>
        <v>0</v>
      </c>
    </row>
    <row r="77" spans="1:33">
      <c r="E77" s="220">
        <v>43968</v>
      </c>
      <c r="J77" s="47"/>
      <c r="Y77" s="386" t="s">
        <v>248</v>
      </c>
      <c r="Z77" s="387"/>
      <c r="AA77" s="388"/>
      <c r="AB77" s="316">
        <v>1</v>
      </c>
      <c r="AC77" s="316">
        <v>990</v>
      </c>
      <c r="AD77" s="316">
        <f t="shared" ref="AD77:AD78" si="27">AC77*AB77</f>
        <v>990</v>
      </c>
      <c r="AE77" s="316">
        <v>1320</v>
      </c>
      <c r="AF77" s="372">
        <f t="shared" ref="AF77:AF78" si="28">AE77*AB77</f>
        <v>1320</v>
      </c>
      <c r="AG77" s="47"/>
    </row>
    <row r="78" spans="1:33">
      <c r="B78" s="217"/>
      <c r="C78" s="217"/>
      <c r="J78" s="47"/>
      <c r="Y78" s="386" t="s">
        <v>249</v>
      </c>
      <c r="Z78" s="387"/>
      <c r="AA78" s="388"/>
      <c r="AB78" s="316">
        <v>1</v>
      </c>
      <c r="AC78" s="316">
        <v>1650</v>
      </c>
      <c r="AD78" s="316">
        <f t="shared" si="27"/>
        <v>1650</v>
      </c>
      <c r="AE78" s="316">
        <v>2200</v>
      </c>
      <c r="AF78" s="372">
        <f t="shared" si="28"/>
        <v>2200</v>
      </c>
    </row>
    <row r="79" spans="1:33" ht="13.8" thickBot="1">
      <c r="Y79" s="389"/>
      <c r="Z79" s="390"/>
      <c r="AA79" s="391"/>
      <c r="AB79" s="375"/>
      <c r="AC79" s="375"/>
      <c r="AD79" s="375"/>
      <c r="AE79" s="375"/>
      <c r="AF79" s="376"/>
    </row>
    <row r="80" spans="1:33" ht="14.4" thickTop="1" thickBot="1">
      <c r="Y80" s="383"/>
      <c r="Z80" s="384"/>
      <c r="AA80" s="385"/>
      <c r="AB80" s="374" t="s">
        <v>246</v>
      </c>
      <c r="AC80" s="377">
        <f>SUM(AC76:AC79)</f>
        <v>3465</v>
      </c>
      <c r="AD80" s="378"/>
      <c r="AE80" s="334"/>
      <c r="AF80" s="373"/>
    </row>
  </sheetData>
  <mergeCells count="23">
    <mergeCell ref="A2:E2"/>
    <mergeCell ref="A3:E3"/>
    <mergeCell ref="P4:T4"/>
    <mergeCell ref="Y9:AL9"/>
    <mergeCell ref="AA59:AD59"/>
    <mergeCell ref="AA52:AB52"/>
    <mergeCell ref="AA55:AB55"/>
    <mergeCell ref="AA60:AD60"/>
    <mergeCell ref="AA61:AD61"/>
    <mergeCell ref="AA62:AD62"/>
    <mergeCell ref="AA63:AD63"/>
    <mergeCell ref="AA64:AD64"/>
    <mergeCell ref="Y80:AA80"/>
    <mergeCell ref="Y77:AA77"/>
    <mergeCell ref="Y78:AA78"/>
    <mergeCell ref="Y79:AA79"/>
    <mergeCell ref="AA65:AD65"/>
    <mergeCell ref="AA66:AD66"/>
    <mergeCell ref="AA67:AD67"/>
    <mergeCell ref="AA68:AD68"/>
    <mergeCell ref="AA69:AD69"/>
    <mergeCell ref="Y72:AD72"/>
    <mergeCell ref="Y75:AA75"/>
  </mergeCells>
  <phoneticPr fontId="10"/>
  <printOptions horizontalCentered="1"/>
  <pageMargins left="0.11811023622047245" right="0.11811023622047245" top="0.35433070866141736" bottom="0" header="0" footer="0.39370078740157483"/>
  <pageSetup paperSize="9" scale="64" firstPageNumber="6" orientation="portrait" useFirstPageNumber="1" r:id="rId1"/>
  <headerFooter>
    <oddFooter>&amp;C～　&amp;P　～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view="pageBreakPreview" topLeftCell="C9" zoomScale="60" zoomScaleNormal="100" workbookViewId="0">
      <selection activeCell="E92" sqref="E92"/>
    </sheetView>
  </sheetViews>
  <sheetFormatPr defaultColWidth="9" defaultRowHeight="12"/>
  <cols>
    <col min="1" max="3" width="2.33203125" style="9" customWidth="1"/>
    <col min="4" max="4" width="19.44140625" style="9" customWidth="1"/>
    <col min="5" max="5" width="33.33203125" style="9" customWidth="1"/>
    <col min="6" max="8" width="16.109375" style="9" customWidth="1"/>
    <col min="9" max="16384" width="9" style="9"/>
  </cols>
  <sheetData>
    <row r="1" spans="1:8" s="5" customFormat="1" ht="20.25" customHeight="1">
      <c r="A1" s="410" t="s">
        <v>58</v>
      </c>
      <c r="B1" s="410"/>
      <c r="C1" s="410"/>
      <c r="D1" s="410"/>
      <c r="E1" s="410"/>
      <c r="F1" s="410"/>
      <c r="G1" s="410"/>
      <c r="H1" s="410"/>
    </row>
    <row r="2" spans="1:8" s="5" customFormat="1" ht="16.5" customHeight="1">
      <c r="A2" s="411" t="s">
        <v>269</v>
      </c>
      <c r="B2" s="411"/>
      <c r="C2" s="411"/>
      <c r="D2" s="411"/>
      <c r="E2" s="411"/>
      <c r="F2" s="411"/>
      <c r="G2" s="411"/>
      <c r="H2" s="411"/>
    </row>
    <row r="3" spans="1:8" s="5" customFormat="1" ht="6" customHeight="1"/>
    <row r="4" spans="1:8" s="5" customFormat="1" ht="16.5" customHeight="1">
      <c r="A4" s="6"/>
      <c r="B4" s="6"/>
      <c r="C4" s="6"/>
      <c r="D4" s="6"/>
      <c r="E4" s="6"/>
      <c r="F4" s="6"/>
      <c r="G4" s="6"/>
      <c r="H4" s="7" t="s">
        <v>59</v>
      </c>
    </row>
    <row r="5" spans="1:8" s="5" customFormat="1" ht="6.75" customHeight="1">
      <c r="A5" s="6"/>
      <c r="B5" s="6"/>
      <c r="C5" s="6"/>
      <c r="D5" s="6"/>
      <c r="E5" s="6"/>
      <c r="F5" s="6"/>
      <c r="G5" s="6"/>
      <c r="H5" s="6"/>
    </row>
    <row r="6" spans="1:8" s="5" customFormat="1" ht="16.5" customHeight="1">
      <c r="A6" s="6"/>
      <c r="B6" s="6"/>
      <c r="C6" s="6"/>
      <c r="D6" s="6"/>
      <c r="E6" s="6"/>
      <c r="F6" s="6"/>
      <c r="G6" s="6"/>
      <c r="H6" s="8" t="s">
        <v>60</v>
      </c>
    </row>
    <row r="7" spans="1:8" ht="6.75" customHeight="1" thickBot="1">
      <c r="A7" s="6"/>
      <c r="B7" s="6"/>
      <c r="C7" s="6"/>
      <c r="D7" s="6"/>
      <c r="E7" s="6"/>
      <c r="F7" s="6"/>
      <c r="G7" s="6"/>
      <c r="H7" s="6"/>
    </row>
    <row r="8" spans="1:8" ht="15.75" customHeight="1" thickBot="1">
      <c r="A8" s="412" t="s">
        <v>61</v>
      </c>
      <c r="B8" s="413"/>
      <c r="C8" s="413"/>
      <c r="D8" s="413"/>
      <c r="E8" s="414"/>
      <c r="F8" s="412" t="s">
        <v>62</v>
      </c>
      <c r="G8" s="413"/>
      <c r="H8" s="414"/>
    </row>
    <row r="9" spans="1:8" s="15" customFormat="1" ht="16.95" customHeight="1">
      <c r="A9" s="10" t="s">
        <v>63</v>
      </c>
      <c r="B9" s="11"/>
      <c r="C9" s="11"/>
      <c r="D9" s="11"/>
      <c r="E9" s="12"/>
      <c r="F9" s="13"/>
      <c r="G9" s="13"/>
      <c r="H9" s="14"/>
    </row>
    <row r="10" spans="1:8" s="15" customFormat="1" ht="16.95" customHeight="1">
      <c r="A10" s="16"/>
      <c r="B10" s="17" t="s">
        <v>64</v>
      </c>
      <c r="C10" s="18"/>
      <c r="D10" s="18"/>
      <c r="E10" s="19"/>
      <c r="F10" s="20"/>
      <c r="G10" s="20"/>
      <c r="H10" s="21"/>
    </row>
    <row r="11" spans="1:8" s="15" customFormat="1" ht="16.95" customHeight="1">
      <c r="A11" s="16"/>
      <c r="B11" s="18"/>
      <c r="C11" s="18" t="s">
        <v>65</v>
      </c>
      <c r="D11" s="18"/>
      <c r="E11" s="19"/>
      <c r="F11" s="22">
        <v>0</v>
      </c>
      <c r="G11" s="20"/>
      <c r="H11" s="21"/>
    </row>
    <row r="12" spans="1:8" s="15" customFormat="1" ht="16.95" customHeight="1">
      <c r="A12" s="16"/>
      <c r="B12" s="18"/>
      <c r="D12" s="18" t="s">
        <v>258</v>
      </c>
      <c r="E12" s="19"/>
      <c r="F12" s="22">
        <v>2832712</v>
      </c>
      <c r="G12" s="20"/>
      <c r="H12" s="21"/>
    </row>
    <row r="13" spans="1:8" s="15" customFormat="1" ht="16.95" customHeight="1">
      <c r="A13" s="16"/>
      <c r="B13" s="18"/>
      <c r="D13" s="18" t="s">
        <v>259</v>
      </c>
      <c r="E13" s="19"/>
      <c r="F13" s="273">
        <v>11</v>
      </c>
      <c r="G13" s="20"/>
      <c r="H13" s="21"/>
    </row>
    <row r="14" spans="1:8" s="344" customFormat="1" ht="16.95" customHeight="1">
      <c r="A14" s="16"/>
      <c r="B14" s="18"/>
      <c r="C14" s="344" t="s">
        <v>264</v>
      </c>
      <c r="D14" s="18" t="s">
        <v>265</v>
      </c>
      <c r="E14" s="19"/>
      <c r="F14" s="312">
        <v>3465</v>
      </c>
      <c r="G14" s="20"/>
      <c r="H14" s="21"/>
    </row>
    <row r="15" spans="1:8" s="339" customFormat="1" ht="16.95" customHeight="1">
      <c r="A15" s="16"/>
      <c r="B15" s="18"/>
      <c r="C15" s="339" t="s">
        <v>260</v>
      </c>
      <c r="D15" s="18"/>
      <c r="E15" s="19"/>
      <c r="F15" s="312"/>
      <c r="G15" s="20"/>
      <c r="H15" s="21"/>
    </row>
    <row r="16" spans="1:8" s="339" customFormat="1" ht="16.95" customHeight="1">
      <c r="A16" s="16"/>
      <c r="B16" s="18"/>
      <c r="D16" s="18" t="s">
        <v>261</v>
      </c>
      <c r="E16" s="19"/>
      <c r="F16" s="341">
        <v>4800</v>
      </c>
      <c r="G16" s="20"/>
      <c r="H16" s="21"/>
    </row>
    <row r="17" spans="1:8" s="15" customFormat="1" ht="16.95" customHeight="1">
      <c r="A17" s="16"/>
      <c r="C17" s="17" t="s">
        <v>67</v>
      </c>
      <c r="D17" s="18"/>
      <c r="E17" s="19"/>
      <c r="F17" s="20"/>
      <c r="G17" s="23">
        <f>SUM(F11:F16)</f>
        <v>2840988</v>
      </c>
      <c r="H17" s="21"/>
    </row>
    <row r="18" spans="1:8" s="339" customFormat="1" ht="16.95" customHeight="1">
      <c r="A18" s="16"/>
      <c r="C18" s="17"/>
      <c r="D18" s="18"/>
      <c r="E18" s="19"/>
      <c r="F18" s="20"/>
      <c r="G18" s="24"/>
      <c r="H18" s="21"/>
    </row>
    <row r="19" spans="1:8" s="15" customFormat="1" ht="16.95" customHeight="1">
      <c r="A19" s="16"/>
      <c r="C19" s="17"/>
      <c r="D19" s="18"/>
      <c r="E19" s="19"/>
      <c r="F19" s="20"/>
      <c r="G19" s="24"/>
      <c r="H19" s="21"/>
    </row>
    <row r="20" spans="1:8" s="15" customFormat="1" ht="16.95" customHeight="1">
      <c r="A20" s="16"/>
      <c r="B20" s="17" t="s">
        <v>226</v>
      </c>
      <c r="C20" s="18"/>
      <c r="D20" s="18"/>
      <c r="E20" s="19"/>
      <c r="F20" s="20"/>
      <c r="G20" s="20"/>
      <c r="H20" s="21"/>
    </row>
    <row r="21" spans="1:8" s="15" customFormat="1" ht="16.95" customHeight="1">
      <c r="A21" s="16"/>
      <c r="B21" s="18"/>
      <c r="C21" s="18" t="s">
        <v>68</v>
      </c>
      <c r="D21" s="18"/>
      <c r="E21" s="26"/>
      <c r="F21" s="25">
        <v>90000</v>
      </c>
      <c r="G21" s="20"/>
      <c r="H21" s="21"/>
    </row>
    <row r="22" spans="1:8" s="15" customFormat="1" ht="16.95" customHeight="1">
      <c r="A22" s="16"/>
      <c r="C22" s="17" t="s">
        <v>69</v>
      </c>
      <c r="D22" s="18"/>
      <c r="E22" s="19"/>
      <c r="F22" s="20"/>
      <c r="G22" s="23">
        <f>SUM(F21:F21)</f>
        <v>90000</v>
      </c>
      <c r="H22" s="21"/>
    </row>
    <row r="23" spans="1:8" s="15" customFormat="1" ht="16.95" customHeight="1">
      <c r="A23" s="16"/>
      <c r="B23" s="18"/>
      <c r="C23" s="18"/>
      <c r="D23" s="18"/>
      <c r="E23" s="19"/>
      <c r="F23" s="20"/>
      <c r="G23" s="20"/>
      <c r="H23" s="21"/>
    </row>
    <row r="24" spans="1:8" s="15" customFormat="1" ht="16.95" customHeight="1">
      <c r="A24" s="27" t="s">
        <v>70</v>
      </c>
      <c r="B24" s="18"/>
      <c r="C24" s="18"/>
      <c r="D24" s="18"/>
      <c r="E24" s="19"/>
      <c r="F24" s="20"/>
      <c r="G24" s="20"/>
      <c r="H24" s="23">
        <f>G17+G22</f>
        <v>2930988</v>
      </c>
    </row>
    <row r="25" spans="1:8" s="15" customFormat="1" ht="16.95" customHeight="1">
      <c r="A25" s="16"/>
      <c r="B25" s="18"/>
      <c r="C25" s="18"/>
      <c r="D25" s="18"/>
      <c r="E25" s="19"/>
      <c r="F25" s="20"/>
      <c r="G25" s="20"/>
      <c r="H25" s="21"/>
    </row>
    <row r="26" spans="1:8" s="15" customFormat="1" ht="16.95" customHeight="1">
      <c r="A26" s="27" t="s">
        <v>71</v>
      </c>
      <c r="B26" s="18"/>
      <c r="C26" s="18"/>
      <c r="D26" s="18"/>
      <c r="E26" s="19"/>
      <c r="F26" s="20"/>
      <c r="G26" s="20"/>
      <c r="H26" s="21"/>
    </row>
    <row r="27" spans="1:8" s="15" customFormat="1" ht="16.95" customHeight="1">
      <c r="A27" s="16"/>
      <c r="B27" s="17" t="s">
        <v>72</v>
      </c>
      <c r="C27" s="18"/>
      <c r="D27" s="18"/>
      <c r="E27" s="19"/>
      <c r="F27" s="20"/>
      <c r="G27" s="20"/>
      <c r="H27" s="21"/>
    </row>
    <row r="28" spans="1:8" s="15" customFormat="1" ht="16.95" customHeight="1">
      <c r="A28" s="16"/>
      <c r="B28" s="18"/>
      <c r="C28" s="18" t="s">
        <v>255</v>
      </c>
      <c r="D28" s="18"/>
      <c r="E28" s="19"/>
      <c r="F28" s="274">
        <v>287250</v>
      </c>
      <c r="G28" s="20"/>
      <c r="H28" s="21"/>
    </row>
    <row r="29" spans="1:8" s="15" customFormat="1" ht="16.95" customHeight="1">
      <c r="A29" s="16"/>
      <c r="C29" s="17" t="s">
        <v>74</v>
      </c>
      <c r="D29" s="18"/>
      <c r="E29" s="19"/>
      <c r="F29" s="20"/>
      <c r="G29" s="23">
        <f>SUM(F28:F28)</f>
        <v>287250</v>
      </c>
      <c r="H29" s="21"/>
    </row>
    <row r="30" spans="1:8" s="15" customFormat="1" ht="16.95" customHeight="1">
      <c r="A30" s="16"/>
      <c r="B30" s="18"/>
      <c r="C30" s="18"/>
      <c r="D30" s="18"/>
      <c r="E30" s="19"/>
      <c r="F30" s="20"/>
      <c r="G30" s="20"/>
      <c r="H30" s="21"/>
    </row>
    <row r="31" spans="1:8" s="15" customFormat="1" ht="16.95" customHeight="1">
      <c r="A31" s="16"/>
      <c r="B31" s="17" t="s">
        <v>75</v>
      </c>
      <c r="C31" s="18"/>
      <c r="D31" s="18"/>
      <c r="E31" s="19"/>
      <c r="F31" s="20"/>
      <c r="G31" s="20"/>
      <c r="H31" s="21"/>
    </row>
    <row r="32" spans="1:8" s="15" customFormat="1" ht="16.95" customHeight="1">
      <c r="A32" s="16"/>
      <c r="B32" s="18"/>
      <c r="C32" s="18" t="s">
        <v>76</v>
      </c>
      <c r="D32" s="18"/>
      <c r="E32" s="19"/>
      <c r="F32" s="25">
        <v>0</v>
      </c>
      <c r="G32" s="20"/>
      <c r="H32" s="21"/>
    </row>
    <row r="33" spans="1:8" s="15" customFormat="1" ht="16.95" customHeight="1">
      <c r="A33" s="16"/>
      <c r="C33" s="17" t="s">
        <v>77</v>
      </c>
      <c r="D33" s="18"/>
      <c r="E33" s="19"/>
      <c r="F33" s="20"/>
      <c r="G33" s="25">
        <f>SUM(F32)</f>
        <v>0</v>
      </c>
      <c r="H33" s="21"/>
    </row>
    <row r="34" spans="1:8" s="15" customFormat="1" ht="16.95" customHeight="1">
      <c r="A34" s="16"/>
      <c r="B34" s="18"/>
      <c r="C34" s="18"/>
      <c r="D34" s="18"/>
      <c r="E34" s="19"/>
      <c r="F34" s="21"/>
      <c r="G34" s="20"/>
      <c r="H34" s="21"/>
    </row>
    <row r="35" spans="1:8" s="15" customFormat="1" ht="16.95" customHeight="1">
      <c r="A35" s="27" t="s">
        <v>78</v>
      </c>
      <c r="B35" s="18"/>
      <c r="C35" s="18"/>
      <c r="D35" s="18"/>
      <c r="E35" s="19"/>
      <c r="F35" s="21"/>
      <c r="G35" s="20"/>
      <c r="H35" s="23">
        <f>SUM(G33+G29)</f>
        <v>287250</v>
      </c>
    </row>
    <row r="36" spans="1:8" s="15" customFormat="1" ht="16.95" customHeight="1">
      <c r="A36" s="16"/>
      <c r="B36" s="18"/>
      <c r="C36" s="18"/>
      <c r="D36" s="18"/>
      <c r="E36" s="19"/>
      <c r="F36" s="21"/>
      <c r="G36" s="20"/>
      <c r="H36" s="21"/>
    </row>
    <row r="37" spans="1:8" s="15" customFormat="1" ht="16.95" customHeight="1">
      <c r="A37" s="27" t="s">
        <v>79</v>
      </c>
      <c r="B37" s="18"/>
      <c r="C37" s="18"/>
      <c r="D37" s="18"/>
      <c r="E37" s="19"/>
      <c r="F37" s="21"/>
      <c r="G37" s="20"/>
      <c r="H37" s="21"/>
    </row>
    <row r="38" spans="1:8" s="15" customFormat="1" ht="16.95" customHeight="1">
      <c r="A38" s="16"/>
      <c r="B38" s="18" t="s">
        <v>80</v>
      </c>
      <c r="C38" s="18"/>
      <c r="D38" s="18"/>
      <c r="E38" s="19"/>
      <c r="F38" s="28">
        <v>2680354</v>
      </c>
      <c r="G38" s="20"/>
      <c r="H38" s="21"/>
    </row>
    <row r="39" spans="1:8" s="15" customFormat="1" ht="16.95" customHeight="1">
      <c r="A39" s="16"/>
      <c r="B39" s="18" t="s">
        <v>230</v>
      </c>
      <c r="C39" s="18"/>
      <c r="D39" s="18"/>
      <c r="E39" s="19"/>
      <c r="F39" s="28">
        <v>-36616</v>
      </c>
      <c r="G39" s="23">
        <f>SUM(F38:F39)</f>
        <v>2643738</v>
      </c>
      <c r="H39" s="21"/>
    </row>
    <row r="40" spans="1:8" s="15" customFormat="1" ht="16.95" customHeight="1">
      <c r="A40" s="16"/>
      <c r="B40" s="18"/>
      <c r="C40" s="18"/>
      <c r="D40" s="18"/>
      <c r="E40" s="19"/>
      <c r="F40" s="21"/>
      <c r="G40" s="20"/>
      <c r="H40" s="21"/>
    </row>
    <row r="41" spans="1:8" s="15" customFormat="1" ht="16.95" customHeight="1">
      <c r="A41" s="27" t="s">
        <v>81</v>
      </c>
      <c r="B41" s="18"/>
      <c r="C41" s="18"/>
      <c r="D41" s="18"/>
      <c r="E41" s="19"/>
      <c r="F41" s="21"/>
      <c r="G41" s="20"/>
      <c r="H41" s="23">
        <v>2643738</v>
      </c>
    </row>
    <row r="42" spans="1:8" s="15" customFormat="1" ht="16.95" customHeight="1">
      <c r="A42" s="16"/>
      <c r="B42" s="18"/>
      <c r="C42" s="18"/>
      <c r="D42" s="18"/>
      <c r="E42" s="19"/>
      <c r="F42" s="21"/>
      <c r="G42" s="20"/>
      <c r="H42" s="21"/>
    </row>
    <row r="43" spans="1:8" s="15" customFormat="1" ht="16.95" customHeight="1">
      <c r="A43" s="27" t="s">
        <v>82</v>
      </c>
      <c r="B43" s="18"/>
      <c r="C43" s="18"/>
      <c r="D43" s="18"/>
      <c r="E43" s="19"/>
      <c r="F43" s="21"/>
      <c r="G43" s="21"/>
      <c r="H43" s="29">
        <f>H35+H41</f>
        <v>2930988</v>
      </c>
    </row>
    <row r="44" spans="1:8" s="15" customFormat="1" ht="16.95" customHeight="1" thickBot="1">
      <c r="A44" s="30"/>
      <c r="B44" s="31"/>
      <c r="C44" s="31"/>
      <c r="D44" s="31"/>
      <c r="E44" s="32"/>
      <c r="F44" s="33"/>
      <c r="G44" s="33"/>
      <c r="H44" s="34"/>
    </row>
    <row r="45" spans="1:8">
      <c r="F45" s="35"/>
    </row>
    <row r="46" spans="1:8" ht="14.25" customHeight="1">
      <c r="A46" s="9" t="s">
        <v>83</v>
      </c>
      <c r="F46" s="35"/>
    </row>
    <row r="47" spans="1:8" ht="14.25" customHeight="1">
      <c r="B47" s="9" t="s">
        <v>84</v>
      </c>
      <c r="F47" s="35"/>
    </row>
    <row r="48" spans="1:8" ht="14.25" customHeight="1">
      <c r="B48" s="9" t="s">
        <v>85</v>
      </c>
      <c r="F48" s="35"/>
    </row>
    <row r="49" spans="1:8" ht="15.75" customHeight="1">
      <c r="A49" s="15" t="s">
        <v>86</v>
      </c>
      <c r="B49" s="15"/>
      <c r="C49" s="15"/>
      <c r="D49" s="15"/>
      <c r="E49" s="15"/>
      <c r="F49" s="36"/>
      <c r="G49" s="15"/>
      <c r="H49" s="15"/>
    </row>
    <row r="50" spans="1:8" ht="13.2">
      <c r="A50" s="415"/>
      <c r="B50" s="416"/>
      <c r="C50" s="416"/>
      <c r="D50" s="416"/>
      <c r="E50" s="416"/>
      <c r="F50" s="416"/>
      <c r="G50" s="416"/>
      <c r="H50" s="416"/>
    </row>
    <row r="51" spans="1:8">
      <c r="F51" s="35"/>
    </row>
    <row r="52" spans="1:8">
      <c r="F52" s="35"/>
    </row>
    <row r="53" spans="1:8">
      <c r="F53" s="35"/>
    </row>
    <row r="54" spans="1:8">
      <c r="F54" s="35"/>
    </row>
    <row r="55" spans="1:8">
      <c r="F55" s="35"/>
    </row>
    <row r="56" spans="1:8">
      <c r="F56" s="35"/>
    </row>
    <row r="57" spans="1:8">
      <c r="F57" s="35"/>
    </row>
    <row r="58" spans="1:8">
      <c r="F58" s="35"/>
    </row>
    <row r="59" spans="1:8">
      <c r="F59" s="35"/>
    </row>
    <row r="60" spans="1:8">
      <c r="F60" s="35"/>
    </row>
    <row r="70" ht="12" customHeight="1"/>
  </sheetData>
  <mergeCells count="5">
    <mergeCell ref="A1:H1"/>
    <mergeCell ref="A2:H2"/>
    <mergeCell ref="A8:E8"/>
    <mergeCell ref="F8:H8"/>
    <mergeCell ref="A50:H50"/>
  </mergeCells>
  <phoneticPr fontId="10"/>
  <printOptions horizontalCentered="1"/>
  <pageMargins left="0.59055118110236227" right="0.39370078740157483" top="0.98425196850393704" bottom="0.98425196850393704" header="0.51181102362204722" footer="0.51181102362204722"/>
  <pageSetup paperSize="9" scale="87" orientation="portrait" r:id="rId1"/>
  <headerFooter alignWithMargins="0">
    <oddFooter>&amp;C～ &amp;P　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13" zoomScale="60" zoomScaleNormal="100" workbookViewId="0">
      <selection activeCell="E92" sqref="E92"/>
    </sheetView>
  </sheetViews>
  <sheetFormatPr defaultColWidth="9" defaultRowHeight="12"/>
  <cols>
    <col min="1" max="3" width="2.33203125" style="9" customWidth="1"/>
    <col min="4" max="4" width="15.109375" style="9" customWidth="1"/>
    <col min="5" max="5" width="33.33203125" style="9" customWidth="1"/>
    <col min="6" max="8" width="13.6640625" style="9" customWidth="1"/>
    <col min="9" max="16384" width="9" style="9"/>
  </cols>
  <sheetData>
    <row r="1" spans="1:8" s="5" customFormat="1" ht="20.25" customHeight="1">
      <c r="A1" s="410" t="s">
        <v>87</v>
      </c>
      <c r="B1" s="410"/>
      <c r="C1" s="410"/>
      <c r="D1" s="410"/>
      <c r="E1" s="410"/>
      <c r="F1" s="410"/>
      <c r="G1" s="410"/>
      <c r="H1" s="410"/>
    </row>
    <row r="2" spans="1:8" s="5" customFormat="1" ht="16.5" customHeight="1">
      <c r="A2" s="411" t="s">
        <v>269</v>
      </c>
      <c r="B2" s="411"/>
      <c r="C2" s="411"/>
      <c r="D2" s="411"/>
      <c r="E2" s="411"/>
      <c r="F2" s="411"/>
      <c r="G2" s="411"/>
      <c r="H2" s="411"/>
    </row>
    <row r="3" spans="1:8" s="5" customFormat="1" ht="6" customHeight="1"/>
    <row r="4" spans="1:8" s="5" customFormat="1" ht="16.5" customHeight="1">
      <c r="A4" s="6"/>
      <c r="B4" s="6"/>
      <c r="C4" s="6"/>
      <c r="D4" s="6"/>
      <c r="E4" s="6"/>
      <c r="F4" s="6"/>
      <c r="G4" s="6"/>
      <c r="H4" s="7" t="s">
        <v>88</v>
      </c>
    </row>
    <row r="5" spans="1:8" s="5" customFormat="1" ht="6.75" customHeight="1">
      <c r="A5" s="6"/>
      <c r="B5" s="6"/>
      <c r="C5" s="6"/>
      <c r="D5" s="6"/>
      <c r="E5" s="6"/>
      <c r="F5" s="6"/>
      <c r="G5" s="6"/>
      <c r="H5" s="6"/>
    </row>
    <row r="6" spans="1:8" s="5" customFormat="1" ht="16.5" customHeight="1">
      <c r="A6" s="6"/>
      <c r="B6" s="6"/>
      <c r="C6" s="6"/>
      <c r="D6" s="6"/>
      <c r="E6" s="6"/>
      <c r="F6" s="6"/>
      <c r="G6" s="6"/>
      <c r="H6" s="8" t="s">
        <v>89</v>
      </c>
    </row>
    <row r="7" spans="1:8" ht="8.25" customHeight="1" thickBot="1">
      <c r="A7" s="6"/>
      <c r="B7" s="6"/>
      <c r="C7" s="6"/>
      <c r="D7" s="6"/>
      <c r="E7" s="6"/>
      <c r="F7" s="6"/>
      <c r="G7" s="6"/>
      <c r="H7" s="6"/>
    </row>
    <row r="8" spans="1:8" ht="15.75" customHeight="1" thickBot="1">
      <c r="A8" s="412" t="s">
        <v>61</v>
      </c>
      <c r="B8" s="413"/>
      <c r="C8" s="413"/>
      <c r="D8" s="413"/>
      <c r="E8" s="414"/>
      <c r="F8" s="412" t="s">
        <v>62</v>
      </c>
      <c r="G8" s="413"/>
      <c r="H8" s="414"/>
    </row>
    <row r="9" spans="1:8" s="15" customFormat="1" ht="16.95" customHeight="1">
      <c r="A9" s="10" t="s">
        <v>63</v>
      </c>
      <c r="B9" s="11"/>
      <c r="C9" s="11"/>
      <c r="D9" s="11"/>
      <c r="E9" s="12"/>
      <c r="F9" s="13"/>
      <c r="G9" s="13"/>
      <c r="H9" s="14"/>
    </row>
    <row r="10" spans="1:8" s="15" customFormat="1" ht="16.95" customHeight="1">
      <c r="A10" s="16"/>
      <c r="B10" s="17" t="s">
        <v>90</v>
      </c>
      <c r="C10" s="18"/>
      <c r="D10" s="18"/>
      <c r="E10" s="345"/>
      <c r="F10" s="20"/>
      <c r="G10" s="20"/>
      <c r="H10" s="21"/>
    </row>
    <row r="11" spans="1:8" s="15" customFormat="1" ht="16.95" customHeight="1">
      <c r="A11" s="16"/>
      <c r="B11" s="18"/>
      <c r="C11" s="18" t="s">
        <v>91</v>
      </c>
      <c r="D11" s="18"/>
      <c r="E11" s="19" t="s">
        <v>92</v>
      </c>
      <c r="F11" s="38">
        <v>0</v>
      </c>
      <c r="G11" s="20"/>
      <c r="H11" s="21"/>
    </row>
    <row r="12" spans="1:8" s="15" customFormat="1" ht="16.95" customHeight="1">
      <c r="A12" s="16"/>
      <c r="B12" s="18"/>
      <c r="C12" s="36"/>
      <c r="D12" s="18" t="s">
        <v>93</v>
      </c>
      <c r="E12" s="19" t="s">
        <v>137</v>
      </c>
      <c r="F12" s="38">
        <v>2832712</v>
      </c>
      <c r="G12" s="20"/>
      <c r="H12" s="21"/>
    </row>
    <row r="13" spans="1:8" s="15" customFormat="1" ht="16.95" customHeight="1">
      <c r="A13" s="16"/>
      <c r="B13" s="18"/>
      <c r="C13" s="36"/>
      <c r="D13" s="18" t="s">
        <v>66</v>
      </c>
      <c r="E13" s="19" t="s">
        <v>94</v>
      </c>
      <c r="F13" s="273">
        <v>11</v>
      </c>
      <c r="G13" s="20"/>
      <c r="H13" s="21"/>
    </row>
    <row r="14" spans="1:8" s="344" customFormat="1" ht="16.95" customHeight="1">
      <c r="A14" s="16"/>
      <c r="B14" s="18"/>
      <c r="C14" s="36"/>
      <c r="D14" s="18" t="s">
        <v>268</v>
      </c>
      <c r="E14" s="19" t="s">
        <v>266</v>
      </c>
      <c r="F14" s="312">
        <v>3465</v>
      </c>
      <c r="G14" s="20"/>
      <c r="H14" s="21"/>
    </row>
    <row r="15" spans="1:8" s="339" customFormat="1" ht="16.95" customHeight="1">
      <c r="A15" s="16"/>
      <c r="B15" s="18"/>
      <c r="C15" s="18" t="s">
        <v>262</v>
      </c>
      <c r="D15" s="18"/>
      <c r="E15" s="19"/>
      <c r="F15" s="273"/>
      <c r="G15" s="20"/>
      <c r="H15" s="21"/>
    </row>
    <row r="16" spans="1:8" s="305" customFormat="1" ht="16.95" customHeight="1">
      <c r="A16" s="16"/>
      <c r="B16" s="18"/>
      <c r="C16" s="36"/>
      <c r="D16" s="18" t="s">
        <v>231</v>
      </c>
      <c r="E16" s="19" t="s">
        <v>250</v>
      </c>
      <c r="F16" s="25">
        <v>4800</v>
      </c>
      <c r="G16" s="20"/>
      <c r="H16" s="21"/>
    </row>
    <row r="17" spans="1:8" s="15" customFormat="1" ht="16.95" customHeight="1">
      <c r="A17" s="16"/>
      <c r="B17" s="17" t="s">
        <v>67</v>
      </c>
      <c r="C17" s="36"/>
      <c r="D17" s="18"/>
      <c r="E17" s="19"/>
      <c r="F17" s="20"/>
      <c r="G17" s="23">
        <f>SUM(F11:F16)</f>
        <v>2840988</v>
      </c>
      <c r="H17" s="21"/>
    </row>
    <row r="18" spans="1:8" s="15" customFormat="1" ht="16.95" customHeight="1">
      <c r="A18" s="16"/>
      <c r="B18" s="17"/>
      <c r="C18" s="18"/>
      <c r="D18" s="18"/>
      <c r="E18" s="19"/>
      <c r="F18" s="20"/>
      <c r="G18" s="24"/>
      <c r="H18" s="21"/>
    </row>
    <row r="19" spans="1:8" s="15" customFormat="1" ht="16.95" customHeight="1">
      <c r="A19" s="16"/>
      <c r="B19" s="17">
        <v>2</v>
      </c>
      <c r="C19" s="18" t="s">
        <v>219</v>
      </c>
      <c r="D19" s="18"/>
      <c r="E19" s="19"/>
      <c r="F19" s="20"/>
      <c r="G19" s="20"/>
      <c r="H19" s="21"/>
    </row>
    <row r="20" spans="1:8" s="15" customFormat="1" ht="16.95" customHeight="1">
      <c r="A20" s="16"/>
      <c r="B20" s="18"/>
      <c r="C20" s="18" t="s">
        <v>68</v>
      </c>
      <c r="D20" s="18"/>
      <c r="E20" s="26" t="s">
        <v>263</v>
      </c>
      <c r="F20" s="25">
        <v>90000</v>
      </c>
      <c r="G20" s="20"/>
      <c r="H20" s="21"/>
    </row>
    <row r="21" spans="1:8" s="15" customFormat="1" ht="16.95" customHeight="1">
      <c r="A21" s="16"/>
      <c r="B21" s="17" t="s">
        <v>69</v>
      </c>
      <c r="C21" s="36"/>
      <c r="D21" s="18"/>
      <c r="E21" s="19"/>
      <c r="F21" s="20"/>
      <c r="G21" s="23">
        <f>SUM(F20:F20)</f>
        <v>90000</v>
      </c>
      <c r="H21" s="21"/>
    </row>
    <row r="22" spans="1:8" s="15" customFormat="1" ht="16.95" customHeight="1">
      <c r="A22" s="16"/>
      <c r="B22" s="18"/>
      <c r="C22" s="18"/>
      <c r="D22" s="18"/>
      <c r="E22" s="19"/>
      <c r="F22" s="20"/>
      <c r="G22" s="20"/>
      <c r="H22" s="21"/>
    </row>
    <row r="23" spans="1:8" s="15" customFormat="1" ht="16.95" customHeight="1">
      <c r="A23" s="27" t="s">
        <v>70</v>
      </c>
      <c r="B23" s="18"/>
      <c r="C23" s="18"/>
      <c r="D23" s="18"/>
      <c r="E23" s="19"/>
      <c r="F23" s="20"/>
      <c r="G23" s="20"/>
      <c r="H23" s="23">
        <f>G17+G21</f>
        <v>2930988</v>
      </c>
    </row>
    <row r="24" spans="1:8" s="15" customFormat="1" ht="16.95" customHeight="1">
      <c r="A24" s="16"/>
      <c r="B24" s="18"/>
      <c r="C24" s="18"/>
      <c r="D24" s="18"/>
      <c r="E24" s="19"/>
      <c r="F24" s="20"/>
      <c r="G24" s="20"/>
      <c r="H24" s="21"/>
    </row>
    <row r="25" spans="1:8" s="15" customFormat="1" ht="16.95" customHeight="1">
      <c r="A25" s="27" t="s">
        <v>71</v>
      </c>
      <c r="B25" s="18"/>
      <c r="C25" s="18"/>
      <c r="D25" s="18"/>
      <c r="E25" s="19"/>
      <c r="F25" s="20"/>
      <c r="G25" s="20"/>
      <c r="H25" s="21"/>
    </row>
    <row r="26" spans="1:8" s="15" customFormat="1" ht="16.95" customHeight="1">
      <c r="A26" s="16"/>
      <c r="B26" s="17" t="s">
        <v>72</v>
      </c>
      <c r="C26" s="18"/>
      <c r="D26" s="18"/>
      <c r="E26" s="19"/>
      <c r="F26" s="20"/>
      <c r="G26" s="20"/>
      <c r="H26" s="21"/>
    </row>
    <row r="27" spans="1:8" s="15" customFormat="1" ht="16.95" customHeight="1">
      <c r="A27" s="16"/>
      <c r="B27" s="18"/>
      <c r="C27" s="18" t="s">
        <v>73</v>
      </c>
      <c r="D27" s="18"/>
      <c r="E27" s="19" t="s">
        <v>191</v>
      </c>
      <c r="F27" s="340">
        <v>30400</v>
      </c>
      <c r="G27" s="20"/>
      <c r="H27" s="21"/>
    </row>
    <row r="28" spans="1:8" s="305" customFormat="1" ht="16.95" customHeight="1">
      <c r="A28" s="16"/>
      <c r="B28" s="18"/>
      <c r="C28" s="18" t="s">
        <v>232</v>
      </c>
      <c r="D28" s="18"/>
      <c r="E28" s="19" t="s">
        <v>270</v>
      </c>
      <c r="F28" s="340">
        <v>214200</v>
      </c>
      <c r="G28" s="20"/>
      <c r="H28" s="21"/>
    </row>
    <row r="29" spans="1:8" s="37" customFormat="1" ht="16.95" customHeight="1">
      <c r="A29" s="16"/>
      <c r="B29" s="18"/>
      <c r="C29" s="18" t="s">
        <v>73</v>
      </c>
      <c r="D29" s="18"/>
      <c r="E29" s="19" t="s">
        <v>192</v>
      </c>
      <c r="F29" s="340">
        <v>7200</v>
      </c>
      <c r="G29" s="20"/>
      <c r="H29" s="21"/>
    </row>
    <row r="30" spans="1:8" s="37" customFormat="1" ht="16.95" customHeight="1">
      <c r="A30" s="16"/>
      <c r="B30" s="18"/>
      <c r="C30" s="18" t="s">
        <v>96</v>
      </c>
      <c r="D30" s="18"/>
      <c r="E30" s="19" t="s">
        <v>193</v>
      </c>
      <c r="F30" s="340">
        <v>3200</v>
      </c>
      <c r="G30" s="20"/>
      <c r="H30" s="21"/>
    </row>
    <row r="31" spans="1:8" s="37" customFormat="1" ht="16.95" customHeight="1">
      <c r="A31" s="16"/>
      <c r="B31" s="18"/>
      <c r="C31" s="18" t="s">
        <v>96</v>
      </c>
      <c r="D31" s="18"/>
      <c r="E31" s="19" t="s">
        <v>221</v>
      </c>
      <c r="F31" s="340">
        <v>6400</v>
      </c>
      <c r="G31" s="20"/>
      <c r="H31" s="21"/>
    </row>
    <row r="32" spans="1:8" s="275" customFormat="1" ht="16.95" customHeight="1">
      <c r="A32" s="16"/>
      <c r="B32" s="18"/>
      <c r="C32" s="18" t="s">
        <v>96</v>
      </c>
      <c r="D32" s="18"/>
      <c r="E32" s="19" t="s">
        <v>222</v>
      </c>
      <c r="F32" s="340">
        <v>10400</v>
      </c>
      <c r="G32" s="20"/>
      <c r="H32" s="21"/>
    </row>
    <row r="33" spans="1:8" s="234" customFormat="1" ht="16.95" customHeight="1">
      <c r="A33" s="16"/>
      <c r="B33" s="18"/>
      <c r="C33" s="18" t="s">
        <v>96</v>
      </c>
      <c r="D33" s="18"/>
      <c r="E33" s="19" t="s">
        <v>194</v>
      </c>
      <c r="F33" s="340">
        <v>6972</v>
      </c>
      <c r="G33" s="20"/>
      <c r="H33" s="21"/>
    </row>
    <row r="34" spans="1:8" s="243" customFormat="1" ht="16.95" customHeight="1">
      <c r="A34" s="16"/>
      <c r="B34" s="18"/>
      <c r="C34" s="18" t="s">
        <v>96</v>
      </c>
      <c r="D34" s="18"/>
      <c r="E34" s="19" t="s">
        <v>280</v>
      </c>
      <c r="F34" s="340">
        <v>1307</v>
      </c>
      <c r="G34" s="20"/>
      <c r="H34" s="21"/>
    </row>
    <row r="35" spans="1:8" s="365" customFormat="1" ht="16.95" customHeight="1">
      <c r="A35" s="16"/>
      <c r="B35" s="18"/>
      <c r="C35" s="18" t="s">
        <v>276</v>
      </c>
      <c r="D35" s="18"/>
      <c r="E35" s="19" t="s">
        <v>283</v>
      </c>
      <c r="F35" s="340">
        <v>5011</v>
      </c>
      <c r="G35" s="20"/>
      <c r="H35" s="21"/>
    </row>
    <row r="36" spans="1:8" s="365" customFormat="1" ht="16.95" customHeight="1">
      <c r="A36" s="16"/>
      <c r="B36" s="18"/>
      <c r="C36" s="18" t="s">
        <v>276</v>
      </c>
      <c r="D36" s="18"/>
      <c r="E36" s="19" t="s">
        <v>279</v>
      </c>
      <c r="F36" s="340">
        <v>1160</v>
      </c>
      <c r="G36" s="20"/>
      <c r="H36" s="21"/>
    </row>
    <row r="37" spans="1:8" s="336" customFormat="1" ht="16.95" customHeight="1">
      <c r="A37" s="16"/>
      <c r="B37" s="18"/>
      <c r="C37" s="18" t="s">
        <v>256</v>
      </c>
      <c r="D37" s="18"/>
      <c r="E37" s="19" t="s">
        <v>271</v>
      </c>
      <c r="F37" s="340">
        <v>1000</v>
      </c>
      <c r="G37" s="20"/>
      <c r="H37" s="21"/>
    </row>
    <row r="38" spans="1:8" s="15" customFormat="1" ht="16.95" customHeight="1">
      <c r="A38" s="16"/>
      <c r="B38" s="17" t="s">
        <v>97</v>
      </c>
      <c r="C38" s="346"/>
      <c r="D38" s="17"/>
      <c r="E38" s="19"/>
      <c r="F38" s="20"/>
      <c r="G38" s="29">
        <f>SUM(F27:F37)</f>
        <v>287250</v>
      </c>
      <c r="H38" s="342"/>
    </row>
    <row r="39" spans="1:8" s="15" customFormat="1" ht="16.95" customHeight="1">
      <c r="A39" s="16"/>
      <c r="B39" s="18"/>
      <c r="C39" s="18"/>
      <c r="D39" s="18"/>
      <c r="E39" s="19"/>
      <c r="F39" s="20"/>
      <c r="G39" s="20"/>
      <c r="H39" s="21"/>
    </row>
    <row r="40" spans="1:8" s="15" customFormat="1" ht="16.95" customHeight="1">
      <c r="A40" s="16"/>
      <c r="B40" s="17" t="s">
        <v>75</v>
      </c>
      <c r="C40" s="18"/>
      <c r="D40" s="18"/>
      <c r="E40" s="19"/>
      <c r="F40" s="20"/>
      <c r="G40" s="20"/>
      <c r="H40" s="21"/>
    </row>
    <row r="41" spans="1:8" s="15" customFormat="1" ht="16.95" customHeight="1">
      <c r="A41" s="16"/>
      <c r="B41" s="18"/>
      <c r="C41" s="18" t="s">
        <v>76</v>
      </c>
      <c r="D41" s="18"/>
      <c r="E41" s="19"/>
      <c r="F41" s="25">
        <v>0</v>
      </c>
      <c r="G41" s="20"/>
      <c r="H41" s="21"/>
    </row>
    <row r="42" spans="1:8" s="15" customFormat="1" ht="16.95" customHeight="1">
      <c r="A42" s="16"/>
      <c r="B42" s="17" t="s">
        <v>77</v>
      </c>
      <c r="C42" s="36"/>
      <c r="D42" s="18"/>
      <c r="E42" s="19"/>
      <c r="F42" s="20"/>
      <c r="G42" s="25">
        <f>SUM(F41)</f>
        <v>0</v>
      </c>
      <c r="H42" s="21"/>
    </row>
    <row r="43" spans="1:8" s="15" customFormat="1" ht="16.95" customHeight="1">
      <c r="A43" s="347"/>
      <c r="B43" s="17" t="s">
        <v>78</v>
      </c>
      <c r="C43" s="18"/>
      <c r="D43" s="18"/>
      <c r="E43" s="19"/>
      <c r="F43" s="21"/>
      <c r="G43" s="20"/>
      <c r="H43" s="23">
        <f>SUM(G42+G38)</f>
        <v>287250</v>
      </c>
    </row>
    <row r="44" spans="1:8" s="15" customFormat="1" ht="16.95" customHeight="1">
      <c r="A44" s="16"/>
      <c r="B44" s="18"/>
      <c r="C44" s="18"/>
      <c r="D44" s="18"/>
      <c r="E44" s="19"/>
      <c r="F44" s="21"/>
      <c r="G44" s="20"/>
      <c r="H44" s="21"/>
    </row>
    <row r="45" spans="1:8" s="15" customFormat="1" ht="16.95" customHeight="1" thickBot="1">
      <c r="A45" s="348"/>
      <c r="B45" s="343" t="s">
        <v>81</v>
      </c>
      <c r="C45" s="31"/>
      <c r="D45" s="31"/>
      <c r="E45" s="32"/>
      <c r="F45" s="33"/>
      <c r="G45" s="40"/>
      <c r="H45" s="41">
        <f>H23-H43</f>
        <v>2643738</v>
      </c>
    </row>
    <row r="46" spans="1:8">
      <c r="F46" s="35"/>
    </row>
    <row r="47" spans="1:8">
      <c r="F47" s="35"/>
    </row>
    <row r="48" spans="1:8">
      <c r="F48" s="35"/>
    </row>
    <row r="49" spans="6:6">
      <c r="F49" s="35"/>
    </row>
    <row r="50" spans="6:6">
      <c r="F50" s="35"/>
    </row>
    <row r="58" spans="6:6" ht="12" customHeight="1"/>
  </sheetData>
  <mergeCells count="4">
    <mergeCell ref="A1:H1"/>
    <mergeCell ref="A2:H2"/>
    <mergeCell ref="A8:E8"/>
    <mergeCell ref="F8:H8"/>
  </mergeCells>
  <phoneticPr fontId="10"/>
  <printOptions horizontalCentered="1"/>
  <pageMargins left="0.59055118110236227" right="0.39370078740157483" top="0.98425196850393704" bottom="0.98425196850393704" header="0.51181102362204722" footer="0.51181102362204722"/>
  <pageSetup paperSize="9" scale="94" orientation="portrait" r:id="rId1"/>
  <headerFooter alignWithMargins="0">
    <oddFooter>&amp;C  ～　&amp;P　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57" sqref="A57"/>
    </sheetView>
  </sheetViews>
  <sheetFormatPr defaultColWidth="9" defaultRowHeight="13.2"/>
  <cols>
    <col min="1" max="1" width="3" style="313" customWidth="1"/>
    <col min="2" max="2" width="52.6640625" style="313" customWidth="1"/>
    <col min="3" max="3" width="6.6640625" style="313" customWidth="1"/>
    <col min="4" max="7" width="8.88671875" style="313" customWidth="1"/>
    <col min="8" max="8" width="5.77734375" style="313" customWidth="1"/>
    <col min="9" max="16384" width="9" style="313"/>
  </cols>
  <sheetData>
    <row r="1" spans="1:8">
      <c r="B1" s="393" t="s">
        <v>234</v>
      </c>
      <c r="C1" s="393"/>
      <c r="D1" s="393"/>
      <c r="E1" s="393"/>
      <c r="F1" s="393"/>
      <c r="G1" s="393"/>
    </row>
    <row r="2" spans="1:8">
      <c r="B2" s="313" t="s">
        <v>235</v>
      </c>
      <c r="D2" s="393" t="s">
        <v>236</v>
      </c>
      <c r="E2" s="393"/>
      <c r="F2" s="393"/>
      <c r="G2" s="393"/>
    </row>
    <row r="3" spans="1:8">
      <c r="B3" s="314" t="s">
        <v>237</v>
      </c>
      <c r="C3" s="314" t="s">
        <v>238</v>
      </c>
      <c r="D3" s="314" t="s">
        <v>239</v>
      </c>
      <c r="E3" s="314" t="s">
        <v>240</v>
      </c>
      <c r="F3" s="314" t="s">
        <v>241</v>
      </c>
      <c r="G3" s="314" t="s">
        <v>242</v>
      </c>
    </row>
    <row r="4" spans="1:8">
      <c r="B4" s="315" t="s">
        <v>243</v>
      </c>
      <c r="C4" s="316">
        <v>1</v>
      </c>
      <c r="D4" s="316">
        <v>825</v>
      </c>
      <c r="E4" s="316">
        <f>D4*C4</f>
        <v>825</v>
      </c>
      <c r="F4" s="316">
        <v>1100</v>
      </c>
      <c r="G4" s="316">
        <f>F4*C4</f>
        <v>1100</v>
      </c>
    </row>
    <row r="5" spans="1:8">
      <c r="B5" s="315" t="s">
        <v>244</v>
      </c>
      <c r="C5" s="316">
        <v>1</v>
      </c>
      <c r="D5" s="316">
        <v>990</v>
      </c>
      <c r="E5" s="316">
        <f t="shared" ref="E5:E6" si="0">D5*C5</f>
        <v>990</v>
      </c>
      <c r="F5" s="316">
        <v>1320</v>
      </c>
      <c r="G5" s="316">
        <f t="shared" ref="G5:G6" si="1">F5*C5</f>
        <v>1320</v>
      </c>
    </row>
    <row r="6" spans="1:8">
      <c r="B6" s="315" t="s">
        <v>245</v>
      </c>
      <c r="C6" s="316">
        <v>1</v>
      </c>
      <c r="D6" s="316">
        <v>1650</v>
      </c>
      <c r="E6" s="316">
        <f t="shared" si="0"/>
        <v>1650</v>
      </c>
      <c r="F6" s="316">
        <v>2200</v>
      </c>
      <c r="G6" s="316">
        <f t="shared" si="1"/>
        <v>2200</v>
      </c>
    </row>
    <row r="7" spans="1:8">
      <c r="B7" s="315"/>
      <c r="C7" s="316"/>
      <c r="D7" s="316"/>
      <c r="E7" s="316"/>
      <c r="F7" s="316"/>
      <c r="G7" s="316"/>
    </row>
    <row r="8" spans="1:8">
      <c r="A8" s="317"/>
      <c r="B8" s="318" t="s">
        <v>246</v>
      </c>
      <c r="C8" s="319"/>
      <c r="D8" s="319"/>
      <c r="E8" s="320">
        <f>SUM(E4:E7)</f>
        <v>3465</v>
      </c>
      <c r="F8" s="319"/>
      <c r="G8" s="320">
        <f>SUM(G4:G7)</f>
        <v>4620</v>
      </c>
      <c r="H8" s="317"/>
    </row>
  </sheetData>
  <mergeCells count="2">
    <mergeCell ref="B1:G1"/>
    <mergeCell ref="D2:G2"/>
  </mergeCells>
  <phoneticPr fontId="10"/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令和元年活動計算書</vt:lpstr>
      <vt:lpstr>貸借対照表</vt:lpstr>
      <vt:lpstr>財産目録</vt:lpstr>
      <vt:lpstr>テキスト在庫</vt:lpstr>
      <vt:lpstr>令和元年活動計算書!Print_Area</vt:lpstr>
      <vt:lpstr>令和元年活動計算書!Print_Titles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PCM</cp:lastModifiedBy>
  <cp:lastPrinted>2020-05-31T07:01:49Z</cp:lastPrinted>
  <dcterms:created xsi:type="dcterms:W3CDTF">2013-05-20T03:41:15Z</dcterms:created>
  <dcterms:modified xsi:type="dcterms:W3CDTF">2020-05-31T07:01:57Z</dcterms:modified>
</cp:coreProperties>
</file>